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11\Rundschreiben-Protokolle\KITA\KiBiz\Personalbemessung\"/>
    </mc:Choice>
  </mc:AlternateContent>
  <bookViews>
    <workbookView xWindow="0" yWindow="0" windowWidth="23040" windowHeight="8460"/>
  </bookViews>
  <sheets>
    <sheet name="Stundenberechnung KiBiz" sheetId="1" r:id="rId1"/>
    <sheet name="KmB Pauschalen" sheetId="6" r:id="rId2"/>
    <sheet name="Gesamtstunden" sheetId="2" r:id="rId3"/>
  </sheets>
  <definedNames>
    <definedName name="_xlnm.Print_Area" localSheetId="0">'Stundenberechnung KiBiz'!$A$1:$R$27</definedName>
  </definedNames>
  <calcPr calcId="162913"/>
</workbook>
</file>

<file path=xl/calcChain.xml><?xml version="1.0" encoding="utf-8"?>
<calcChain xmlns="http://schemas.openxmlformats.org/spreadsheetml/2006/main">
  <c r="D37" i="6" l="1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G18" i="2" l="1"/>
  <c r="C38" i="6"/>
  <c r="D40" i="6" l="1"/>
  <c r="R17" i="1" l="1"/>
  <c r="R16" i="1"/>
  <c r="R15" i="1"/>
  <c r="R14" i="1"/>
  <c r="R13" i="1"/>
  <c r="R12" i="1"/>
  <c r="R11" i="1"/>
  <c r="R10" i="1"/>
  <c r="R9" i="1"/>
  <c r="J9" i="1"/>
  <c r="P14" i="1" l="1"/>
  <c r="P13" i="1"/>
  <c r="P12" i="1"/>
  <c r="P11" i="1"/>
  <c r="P10" i="1"/>
  <c r="P9" i="1"/>
  <c r="O17" i="1"/>
  <c r="O16" i="1"/>
  <c r="O15" i="1"/>
  <c r="O14" i="1"/>
  <c r="O13" i="1"/>
  <c r="O12" i="1"/>
  <c r="O11" i="1"/>
  <c r="O10" i="1"/>
  <c r="O9" i="1"/>
  <c r="I23" i="1" l="1"/>
  <c r="H23" i="1" s="1"/>
  <c r="E18" i="1" l="1"/>
  <c r="D18" i="1"/>
  <c r="C18" i="1"/>
  <c r="D11" i="2"/>
  <c r="M24" i="1"/>
  <c r="J24" i="1"/>
  <c r="E24" i="1"/>
  <c r="G24" i="1" s="1"/>
  <c r="N24" i="1" l="1"/>
  <c r="E15" i="2" l="1"/>
  <c r="E17" i="2"/>
  <c r="E16" i="2"/>
  <c r="G13" i="2" l="1"/>
  <c r="D12" i="2"/>
  <c r="D13" i="2"/>
  <c r="D19" i="2" l="1"/>
  <c r="K25" i="1"/>
  <c r="O18" i="1" l="1"/>
  <c r="O23" i="1" s="1"/>
  <c r="L23" i="1" s="1"/>
  <c r="M23" i="1" s="1"/>
  <c r="M25" i="1" s="1"/>
  <c r="K17" i="1" l="1"/>
  <c r="G17" i="1" s="1"/>
  <c r="K16" i="1"/>
  <c r="G16" i="1" s="1"/>
  <c r="K15" i="1"/>
  <c r="J17" i="1"/>
  <c r="J16" i="1"/>
  <c r="J15" i="1"/>
  <c r="J14" i="1"/>
  <c r="J13" i="1"/>
  <c r="J12" i="1"/>
  <c r="J11" i="1"/>
  <c r="J10" i="1"/>
  <c r="G15" i="1" l="1"/>
  <c r="M17" i="1"/>
  <c r="M16" i="1"/>
  <c r="M15" i="1"/>
  <c r="M14" i="1"/>
  <c r="M13" i="1"/>
  <c r="M12" i="1"/>
  <c r="M11" i="1"/>
  <c r="M10" i="1"/>
  <c r="M9" i="1"/>
  <c r="J23" i="1" l="1"/>
  <c r="J25" i="1" s="1"/>
  <c r="F13" i="2"/>
  <c r="I25" i="1"/>
  <c r="C13" i="2" l="1"/>
  <c r="H25" i="1"/>
  <c r="D38" i="6" l="1"/>
  <c r="D41" i="6" s="1"/>
  <c r="D43" i="6" s="1"/>
  <c r="G11" i="2"/>
  <c r="G19" i="2" s="1"/>
  <c r="D44" i="6" l="1"/>
  <c r="F17" i="1" l="1"/>
  <c r="F11" i="1"/>
  <c r="F13" i="1"/>
  <c r="F15" i="1"/>
  <c r="F16" i="1"/>
  <c r="C14" i="2" l="1"/>
  <c r="F9" i="1"/>
  <c r="F12" i="1"/>
  <c r="F10" i="1"/>
  <c r="F14" i="1"/>
  <c r="G18" i="1"/>
  <c r="D23" i="1" s="1"/>
  <c r="M18" i="1"/>
  <c r="F23" i="1" s="1"/>
  <c r="F25" i="1" s="1"/>
  <c r="E14" i="2" l="1"/>
  <c r="E13" i="2"/>
  <c r="H13" i="2"/>
  <c r="D25" i="1"/>
  <c r="F11" i="2"/>
  <c r="H11" i="2" s="1"/>
  <c r="P18" i="1"/>
  <c r="F18" i="1"/>
  <c r="C23" i="1" s="1"/>
  <c r="C11" i="2" s="1"/>
  <c r="H19" i="2" l="1"/>
  <c r="F19" i="2"/>
  <c r="C25" i="1"/>
  <c r="E23" i="1"/>
  <c r="G23" i="1" l="1"/>
  <c r="N23" i="1" s="1"/>
  <c r="E25" i="1"/>
  <c r="G25" i="1" l="1"/>
  <c r="E11" i="2" l="1"/>
  <c r="L25" i="1"/>
  <c r="C12" i="2" l="1"/>
  <c r="C19" i="2" s="1"/>
  <c r="N25" i="1"/>
  <c r="P23" i="1"/>
  <c r="P25" i="1" s="1"/>
  <c r="E12" i="2" l="1"/>
  <c r="E19" i="2" s="1"/>
</calcChain>
</file>

<file path=xl/sharedStrings.xml><?xml version="1.0" encoding="utf-8"?>
<sst xmlns="http://schemas.openxmlformats.org/spreadsheetml/2006/main" count="140" uniqueCount="102">
  <si>
    <t>Personalstundenberechnung nach KiBiz</t>
  </si>
  <si>
    <t>Einr. Name:</t>
  </si>
  <si>
    <t>Einr. Straße:</t>
  </si>
  <si>
    <t>Einr. Ort:</t>
  </si>
  <si>
    <t>FK-Budget</t>
  </si>
  <si>
    <t>EK-Budget</t>
  </si>
  <si>
    <t>FK-Std./Gruppe</t>
  </si>
  <si>
    <t>EK-Std./Gruppe</t>
  </si>
  <si>
    <t>FK-Std./Kind</t>
  </si>
  <si>
    <t>EK-Std./Kind</t>
  </si>
  <si>
    <t>I</t>
  </si>
  <si>
    <t>II</t>
  </si>
  <si>
    <t>III</t>
  </si>
  <si>
    <t>Summe</t>
  </si>
  <si>
    <t>FK</t>
  </si>
  <si>
    <t>EK</t>
  </si>
  <si>
    <t>Differenz</t>
  </si>
  <si>
    <t>Gruppen-stärke nach KiBiz</t>
  </si>
  <si>
    <t>Az.:    42.21-</t>
  </si>
  <si>
    <t>Personalstunden</t>
  </si>
  <si>
    <t>Leit.-Budget</t>
  </si>
  <si>
    <t>Betreuungszeit</t>
  </si>
  <si>
    <t xml:space="preserve">Personal Ist </t>
  </si>
  <si>
    <t>Gruppenform</t>
  </si>
  <si>
    <r>
      <t xml:space="preserve">Leit.Anteil/
Kind
</t>
    </r>
    <r>
      <rPr>
        <sz val="8"/>
        <rFont val="Arial"/>
        <family val="2"/>
      </rPr>
      <t>in Höhe von 20% der Öffnungszeit</t>
    </r>
  </si>
  <si>
    <t>Personalstundenberechnung nach KiBiz zuzüglich Sonderfinanzierungen</t>
  </si>
  <si>
    <t>FK/Leit-Budget</t>
  </si>
  <si>
    <t>Kath. Familienzentrum (2 Stunden)</t>
  </si>
  <si>
    <t>SOLL</t>
  </si>
  <si>
    <t>IST</t>
  </si>
  <si>
    <t>DIFF.</t>
  </si>
  <si>
    <t>Gesamtstundenkontingent</t>
  </si>
  <si>
    <t>Die gelb markierten Felder sind manuell auszufüllen.</t>
  </si>
  <si>
    <t>FInK Pauschale  (LVR-Förderrichtlinie)</t>
  </si>
  <si>
    <t>Prozentuale
Anteile
Gruppen-
Stärke</t>
  </si>
  <si>
    <t>Fördermittel je KmB</t>
  </si>
  <si>
    <t>Fördermittel gesamt:</t>
  </si>
  <si>
    <t>Förderertrag</t>
  </si>
  <si>
    <t>KiBiz Fördersumme</t>
  </si>
  <si>
    <t>IIc/45</t>
  </si>
  <si>
    <t>KmB</t>
  </si>
  <si>
    <t>IIIc/45h</t>
  </si>
  <si>
    <t>IIIb/35h</t>
  </si>
  <si>
    <t>IIIa/25h</t>
  </si>
  <si>
    <t>Ic/45h</t>
  </si>
  <si>
    <t>Ib/35h</t>
  </si>
  <si>
    <t>Ia/25h</t>
  </si>
  <si>
    <r>
      <t xml:space="preserve">KmB </t>
    </r>
    <r>
      <rPr>
        <b/>
        <sz val="6"/>
        <rFont val="Arial"/>
        <family val="2"/>
      </rPr>
      <t>(Kind m. Behinderung)</t>
    </r>
  </si>
  <si>
    <t>Aufwand KiBiz</t>
  </si>
  <si>
    <t>Anzahl</t>
  </si>
  <si>
    <t>KiBiz</t>
  </si>
  <si>
    <t>A) Betreuung</t>
  </si>
  <si>
    <t>Platzreduzierung</t>
  </si>
  <si>
    <t>Förderbeträge KmB</t>
  </si>
  <si>
    <t>IIc/45h</t>
  </si>
  <si>
    <t>IIb/35h</t>
  </si>
  <si>
    <t>IIa/25h</t>
  </si>
  <si>
    <r>
      <t>Ist die Aufnahme eines behinderten Kindes mit einer Platzreduzierung verbunden, 
muss es sowohl in der Rubrik "</t>
    </r>
    <r>
      <rPr>
        <b/>
        <sz val="12"/>
        <rFont val="Arial"/>
        <family val="2"/>
      </rPr>
      <t>KmB (Kind m. Behinderung)"</t>
    </r>
    <r>
      <rPr>
        <sz val="12"/>
        <rFont val="Arial"/>
        <family val="2"/>
      </rPr>
      <t xml:space="preserve"> als auch in der Rubrik "</t>
    </r>
    <r>
      <rPr>
        <b/>
        <sz val="12"/>
        <rFont val="Arial"/>
        <family val="2"/>
      </rPr>
      <t>Platzreduzierung"</t>
    </r>
    <r>
      <rPr>
        <sz val="12"/>
        <rFont val="Arial"/>
        <family val="2"/>
      </rPr>
      <t xml:space="preserve"> erfasst werden.</t>
    </r>
  </si>
  <si>
    <t>IIa/25</t>
  </si>
  <si>
    <t>IIb/35</t>
  </si>
  <si>
    <t>Gesamtzahl der Kinder</t>
  </si>
  <si>
    <r>
      <rPr>
        <b/>
        <i/>
        <vertAlign val="superscript"/>
        <sz val="14"/>
        <rFont val="Arial Black"/>
        <family val="2"/>
      </rPr>
      <t>1</t>
    </r>
    <r>
      <rPr>
        <sz val="12"/>
        <rFont val="Arial"/>
        <family val="2"/>
      </rPr>
      <t xml:space="preserve"> Bitte beachten: § 3 der Personalvereinbarung</t>
    </r>
  </si>
  <si>
    <t>zusätzliche Stunden für Inklusionskinder nach KiBiz bei Platzreduzierung</t>
  </si>
  <si>
    <t xml:space="preserve">Mindestbesetzung </t>
  </si>
  <si>
    <t>Ü3</t>
  </si>
  <si>
    <t>U3</t>
  </si>
  <si>
    <t>U3 IIc</t>
  </si>
  <si>
    <t>sonst. PKS/pro Kind</t>
  </si>
  <si>
    <t>sonst. PKS</t>
  </si>
  <si>
    <t>Soll</t>
  </si>
  <si>
    <t xml:space="preserve">FK für Pastorale Arbeit (Bistums-vorgabe) </t>
  </si>
  <si>
    <t>nur informativ KiBiz sonst. PKS Gesamt</t>
  </si>
  <si>
    <t>*</t>
  </si>
  <si>
    <t>Gruppenanzahl</t>
  </si>
  <si>
    <r>
      <t>max. mögl. EK-Std. 
(anstelle von  FKS )</t>
    </r>
    <r>
      <rPr>
        <b/>
        <i/>
        <vertAlign val="superscript"/>
        <sz val="12"/>
        <rFont val="Arial"/>
        <family val="2"/>
      </rPr>
      <t>1</t>
    </r>
  </si>
  <si>
    <t>Kibizpauschalen 2020/2021</t>
  </si>
  <si>
    <t xml:space="preserve">Mindestbesetzung nach KiBiz, inkl. Leitungsfreistellung </t>
  </si>
  <si>
    <t>FK maximaL</t>
  </si>
  <si>
    <t>FK/EK Gesamt</t>
  </si>
  <si>
    <t>Leitung- freistellung</t>
  </si>
  <si>
    <t>plusKita (§ 44 KiBIz)</t>
  </si>
  <si>
    <t>Bistumvorgabe zu vergebende Stunden maximal</t>
  </si>
  <si>
    <t>Gesamt   Mindestbe- setzung + Inklusion+ Bistumvorgabe</t>
  </si>
  <si>
    <t>ggf. Planungsgarantie gemäß § 41 KiBiz beachten</t>
  </si>
  <si>
    <r>
      <t>FK-Stunden für Vertretung (Bistums-vorgabe)</t>
    </r>
    <r>
      <rPr>
        <b/>
        <vertAlign val="superscript"/>
        <sz val="10"/>
        <rFont val="Arial"/>
        <family val="2"/>
      </rPr>
      <t>2</t>
    </r>
  </si>
  <si>
    <r>
      <t>Personalpuffer/Bistumvorgabe inkl. 4 FK für Pastorale Arbeit</t>
    </r>
    <r>
      <rPr>
        <b/>
        <sz val="12"/>
        <rFont val="Arial Black"/>
        <family val="2"/>
      </rPr>
      <t>*</t>
    </r>
  </si>
  <si>
    <t>Ia/25    Ü3 Kind</t>
  </si>
  <si>
    <t>Ia/25    U3 Kind</t>
  </si>
  <si>
    <r>
      <t>FK</t>
    </r>
    <r>
      <rPr>
        <b/>
        <vertAlign val="superscript"/>
        <sz val="10"/>
        <rFont val="Arial"/>
        <family val="2"/>
      </rPr>
      <t>2</t>
    </r>
  </si>
  <si>
    <r>
      <t>EK-Stunden über die Bistumsvorgabe hinaus</t>
    </r>
    <r>
      <rPr>
        <sz val="12"/>
        <rFont val="Arial"/>
        <family val="2"/>
      </rPr>
      <t>*</t>
    </r>
  </si>
  <si>
    <t>Davon Kinder mit Behinderung;  nur eintragen wenn Platzreduzierung vorgenommen wurde</t>
  </si>
  <si>
    <t>Davon Kinder mit Behinderung;  nur eintragen wenn     FInK-Pauschale gezahlt wird</t>
  </si>
  <si>
    <t>Bitte unbedingt eingeben ! Wird benötigt um die FK-Stunden/Bistumsvorgabe auszurechnen.</t>
  </si>
  <si>
    <t>In Kürze folgt ein gesondertes Rundschreiben zu BTHG und Erweiterung des KiBiz-Rechners</t>
  </si>
  <si>
    <t>KmB KiBiz Pauschale (kein Fink/BTHG-Antrag)</t>
  </si>
  <si>
    <r>
      <rPr>
        <b/>
        <i/>
        <vertAlign val="superscript"/>
        <sz val="14"/>
        <rFont val="Arial Black"/>
        <family val="2"/>
      </rPr>
      <t>2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siehe unser Schreiben vom 21. April 2020</t>
    </r>
  </si>
  <si>
    <t>siehe unser Schreiben vom 21. April 2020</t>
  </si>
  <si>
    <t>Ib/35    Ü3 Kind</t>
  </si>
  <si>
    <t>Ic/45    Ü3 Kind</t>
  </si>
  <si>
    <t>Ib/35    U3 Kind</t>
  </si>
  <si>
    <t>Ic/45    U3 Kind</t>
  </si>
  <si>
    <t>nur informativ Diff. KiBiz sonst. PKS und Bistumvorgabe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</si>
</sst>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_ ;[Red]\-0.00\ "/>
    <numFmt numFmtId="166" formatCode="#,##0.00\ &quot;€&quot;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0"/>
      <name val="Arial"/>
    </font>
    <font>
      <b/>
      <sz val="6"/>
      <name val="Arial"/>
      <family val="2"/>
    </font>
    <font>
      <b/>
      <sz val="7"/>
      <name val="Arial"/>
      <family val="2"/>
    </font>
    <font>
      <b/>
      <i/>
      <vertAlign val="superscript"/>
      <sz val="12"/>
      <name val="Arial"/>
      <family val="2"/>
    </font>
    <font>
      <b/>
      <i/>
      <vertAlign val="superscript"/>
      <sz val="14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</fonts>
  <fills count="2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lightTrellis">
        <fgColor theme="1"/>
        <bgColor auto="1"/>
      </patternFill>
    </fill>
    <fill>
      <patternFill patternType="lightTrellis">
        <fgColor theme="1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bgColor theme="1" tint="0.34998626667073579"/>
      </patternFill>
    </fill>
  </fills>
  <borders count="88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55">
    <xf numFmtId="0" fontId="0" fillId="0" borderId="0" xfId="0"/>
    <xf numFmtId="0" fontId="4" fillId="0" borderId="1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0" fillId="0" borderId="5" xfId="0" applyNumberFormat="1" applyBorder="1" applyAlignment="1" applyProtection="1">
      <alignment horizontal="center"/>
      <protection locked="0" hidden="1"/>
    </xf>
    <xf numFmtId="0" fontId="0" fillId="3" borderId="6" xfId="0" applyNumberFormat="1" applyFill="1" applyBorder="1" applyAlignment="1" applyProtection="1">
      <alignment horizontal="center"/>
      <protection hidden="1"/>
    </xf>
    <xf numFmtId="0" fontId="0" fillId="3" borderId="5" xfId="0" applyNumberFormat="1" applyFill="1" applyBorder="1" applyAlignment="1" applyProtection="1">
      <alignment horizontal="center"/>
      <protection hidden="1"/>
    </xf>
    <xf numFmtId="0" fontId="0" fillId="0" borderId="11" xfId="0" applyNumberFormat="1" applyBorder="1" applyAlignment="1" applyProtection="1">
      <alignment horizontal="center"/>
      <protection locked="0" hidden="1"/>
    </xf>
    <xf numFmtId="0" fontId="0" fillId="5" borderId="4" xfId="0" applyNumberFormat="1" applyFill="1" applyBorder="1" applyAlignment="1" applyProtection="1">
      <alignment horizontal="center"/>
      <protection hidden="1"/>
    </xf>
    <xf numFmtId="0" fontId="0" fillId="0" borderId="15" xfId="0" applyNumberFormat="1" applyBorder="1" applyAlignment="1" applyProtection="1">
      <alignment horizontal="center"/>
      <protection locked="0" hidden="1"/>
    </xf>
    <xf numFmtId="0" fontId="0" fillId="5" borderId="6" xfId="0" applyNumberFormat="1" applyFill="1" applyBorder="1" applyAlignment="1" applyProtection="1">
      <alignment horizontal="center"/>
      <protection hidden="1"/>
    </xf>
    <xf numFmtId="0" fontId="0" fillId="5" borderId="8" xfId="0" applyNumberFormat="1" applyFill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locked="0" hidden="1"/>
    </xf>
    <xf numFmtId="0" fontId="0" fillId="5" borderId="9" xfId="0" applyNumberFormat="1" applyFill="1" applyBorder="1" applyAlignment="1" applyProtection="1">
      <alignment horizontal="center"/>
      <protection hidden="1"/>
    </xf>
    <xf numFmtId="0" fontId="0" fillId="5" borderId="10" xfId="0" applyNumberFormat="1" applyFill="1" applyBorder="1" applyAlignment="1" applyProtection="1">
      <alignment horizontal="center"/>
      <protection hidden="1"/>
    </xf>
    <xf numFmtId="0" fontId="0" fillId="5" borderId="18" xfId="0" applyNumberFormat="1" applyFill="1" applyBorder="1" applyAlignment="1" applyProtection="1">
      <alignment horizontal="center"/>
      <protection hidden="1"/>
    </xf>
    <xf numFmtId="0" fontId="0" fillId="6" borderId="4" xfId="0" applyNumberFormat="1" applyFill="1" applyBorder="1" applyAlignment="1" applyProtection="1">
      <alignment horizontal="center"/>
      <protection hidden="1"/>
    </xf>
    <xf numFmtId="0" fontId="0" fillId="6" borderId="15" xfId="0" applyNumberFormat="1" applyFill="1" applyBorder="1" applyAlignment="1" applyProtection="1">
      <alignment horizontal="center"/>
      <protection hidden="1"/>
    </xf>
    <xf numFmtId="0" fontId="0" fillId="6" borderId="8" xfId="0" applyNumberFormat="1" applyFill="1" applyBorder="1" applyAlignment="1" applyProtection="1">
      <alignment horizontal="center"/>
      <protection hidden="1"/>
    </xf>
    <xf numFmtId="0" fontId="0" fillId="6" borderId="9" xfId="0" applyNumberFormat="1" applyFill="1" applyBorder="1" applyAlignment="1" applyProtection="1">
      <alignment horizontal="center"/>
      <protection hidden="1"/>
    </xf>
    <xf numFmtId="0" fontId="0" fillId="6" borderId="16" xfId="0" applyNumberFormat="1" applyFill="1" applyBorder="1" applyAlignment="1" applyProtection="1">
      <alignment horizontal="center"/>
      <protection hidden="1"/>
    </xf>
    <xf numFmtId="0" fontId="0" fillId="6" borderId="18" xfId="0" applyNumberFormat="1" applyFill="1" applyBorder="1" applyAlignment="1" applyProtection="1">
      <alignment horizontal="center"/>
      <protection hidden="1"/>
    </xf>
    <xf numFmtId="0" fontId="0" fillId="6" borderId="14" xfId="0" applyNumberFormat="1" applyFill="1" applyBorder="1" applyAlignment="1" applyProtection="1">
      <alignment horizontal="center"/>
      <protection hidden="1"/>
    </xf>
    <xf numFmtId="0" fontId="2" fillId="2" borderId="19" xfId="0" applyNumberFormat="1" applyFont="1" applyFill="1" applyBorder="1" applyAlignment="1" applyProtection="1">
      <alignment horizontal="center"/>
      <protection hidden="1"/>
    </xf>
    <xf numFmtId="0" fontId="2" fillId="2" borderId="12" xfId="0" applyNumberFormat="1" applyFont="1" applyFill="1" applyBorder="1" applyAlignment="1" applyProtection="1">
      <alignment horizontal="center"/>
      <protection hidden="1"/>
    </xf>
    <xf numFmtId="0" fontId="5" fillId="0" borderId="20" xfId="0" applyFont="1" applyBorder="1" applyProtection="1">
      <protection hidden="1"/>
    </xf>
    <xf numFmtId="0" fontId="2" fillId="0" borderId="21" xfId="0" applyFont="1" applyBorder="1" applyProtection="1"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0" fillId="0" borderId="23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2" fontId="0" fillId="0" borderId="0" xfId="0" applyNumberFormat="1" applyFill="1" applyBorder="1" applyAlignment="1" applyProtection="1"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0" fillId="7" borderId="0" xfId="0" applyFill="1" applyBorder="1" applyProtection="1">
      <protection hidden="1"/>
    </xf>
    <xf numFmtId="0" fontId="0" fillId="0" borderId="21" xfId="0" applyBorder="1" applyProtection="1">
      <protection hidden="1"/>
    </xf>
    <xf numFmtId="0" fontId="0" fillId="3" borderId="15" xfId="0" applyNumberForma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0" xfId="0" applyProtection="1">
      <protection hidden="1"/>
    </xf>
    <xf numFmtId="4" fontId="2" fillId="0" borderId="0" xfId="0" applyNumberFormat="1" applyFont="1" applyFill="1" applyBorder="1" applyAlignment="1" applyProtection="1">
      <protection hidden="1"/>
    </xf>
    <xf numFmtId="0" fontId="2" fillId="2" borderId="28" xfId="0" applyFont="1" applyFill="1" applyBorder="1" applyAlignment="1" applyProtection="1">
      <alignment horizontal="left"/>
      <protection hidden="1"/>
    </xf>
    <xf numFmtId="0" fontId="0" fillId="2" borderId="29" xfId="0" applyFill="1" applyBorder="1" applyAlignment="1" applyProtection="1">
      <alignment horizontal="left"/>
      <protection hidden="1"/>
    </xf>
    <xf numFmtId="0" fontId="0" fillId="0" borderId="30" xfId="0" applyBorder="1" applyAlignment="1" applyProtection="1">
      <alignment wrapText="1"/>
      <protection hidden="1"/>
    </xf>
    <xf numFmtId="0" fontId="0" fillId="0" borderId="20" xfId="0" applyBorder="1" applyProtection="1"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6" xfId="0" applyNumberFormat="1" applyBorder="1" applyAlignment="1" applyProtection="1">
      <alignment horizontal="center"/>
      <protection locked="0" hidden="1"/>
    </xf>
    <xf numFmtId="0" fontId="0" fillId="0" borderId="62" xfId="0" applyNumberFormat="1" applyBorder="1" applyAlignment="1" applyProtection="1">
      <alignment horizontal="center"/>
      <protection locked="0" hidden="1"/>
    </xf>
    <xf numFmtId="0" fontId="0" fillId="0" borderId="62" xfId="0" applyNumberFormat="1" applyFill="1" applyBorder="1" applyAlignment="1" applyProtection="1">
      <alignment horizontal="center"/>
      <protection hidden="1"/>
    </xf>
    <xf numFmtId="0" fontId="0" fillId="0" borderId="47" xfId="0" applyNumberFormat="1" applyFill="1" applyBorder="1" applyAlignment="1" applyProtection="1">
      <alignment horizontal="center"/>
      <protection hidden="1"/>
    </xf>
    <xf numFmtId="0" fontId="0" fillId="0" borderId="48" xfId="0" applyNumberFormat="1" applyFill="1" applyBorder="1" applyAlignment="1" applyProtection="1">
      <alignment horizontal="center"/>
      <protection hidden="1"/>
    </xf>
    <xf numFmtId="0" fontId="0" fillId="0" borderId="11" xfId="0" applyNumberFormat="1" applyFill="1" applyBorder="1" applyAlignment="1" applyProtection="1">
      <alignment horizontal="center"/>
      <protection hidden="1"/>
    </xf>
    <xf numFmtId="0" fontId="0" fillId="3" borderId="18" xfId="0" applyNumberFormat="1" applyFill="1" applyBorder="1" applyAlignment="1" applyProtection="1">
      <alignment horizontal="center"/>
      <protection hidden="1"/>
    </xf>
    <xf numFmtId="0" fontId="0" fillId="3" borderId="11" xfId="0" applyNumberFormat="1" applyFill="1" applyBorder="1" applyAlignment="1" applyProtection="1">
      <alignment horizontal="center"/>
      <protection hidden="1"/>
    </xf>
    <xf numFmtId="0" fontId="2" fillId="0" borderId="0" xfId="0" applyFont="1"/>
    <xf numFmtId="0" fontId="2" fillId="0" borderId="25" xfId="0" applyFont="1" applyBorder="1" applyProtection="1">
      <protection hidden="1"/>
    </xf>
    <xf numFmtId="0" fontId="0" fillId="5" borderId="15" xfId="0" applyNumberFormat="1" applyFill="1" applyBorder="1" applyAlignment="1" applyProtection="1">
      <alignment horizontal="center"/>
      <protection hidden="1"/>
    </xf>
    <xf numFmtId="0" fontId="0" fillId="5" borderId="16" xfId="0" applyNumberFormat="1" applyFill="1" applyBorder="1" applyAlignment="1" applyProtection="1">
      <alignment horizontal="center"/>
      <protection hidden="1"/>
    </xf>
    <xf numFmtId="0" fontId="0" fillId="5" borderId="11" xfId="0" applyNumberFormat="1" applyFill="1" applyBorder="1" applyAlignment="1" applyProtection="1">
      <alignment horizontal="center"/>
      <protection hidden="1"/>
    </xf>
    <xf numFmtId="0" fontId="0" fillId="6" borderId="68" xfId="0" applyNumberFormat="1" applyFill="1" applyBorder="1" applyAlignment="1" applyProtection="1">
      <alignment horizontal="center"/>
      <protection hidden="1"/>
    </xf>
    <xf numFmtId="0" fontId="0" fillId="6" borderId="67" xfId="0" applyNumberFormat="1" applyFill="1" applyBorder="1" applyAlignment="1" applyProtection="1">
      <alignment horizontal="center"/>
      <protection hidden="1"/>
    </xf>
    <xf numFmtId="0" fontId="0" fillId="6" borderId="64" xfId="0" applyNumberFormat="1" applyFill="1" applyBorder="1" applyAlignment="1" applyProtection="1">
      <alignment horizontal="center"/>
      <protection hidden="1"/>
    </xf>
    <xf numFmtId="0" fontId="0" fillId="6" borderId="11" xfId="0" applyNumberFormat="1" applyFill="1" applyBorder="1" applyAlignment="1" applyProtection="1">
      <alignment horizontal="center"/>
      <protection hidden="1"/>
    </xf>
    <xf numFmtId="0" fontId="0" fillId="6" borderId="29" xfId="0" applyNumberFormat="1" applyFill="1" applyBorder="1" applyAlignment="1" applyProtection="1">
      <alignment horizontal="center"/>
      <protection hidden="1"/>
    </xf>
    <xf numFmtId="0" fontId="0" fillId="6" borderId="42" xfId="0" applyNumberFormat="1" applyFill="1" applyBorder="1" applyAlignment="1" applyProtection="1">
      <alignment horizontal="center"/>
      <protection hidden="1"/>
    </xf>
    <xf numFmtId="0" fontId="0" fillId="6" borderId="59" xfId="0" applyNumberFormat="1" applyFill="1" applyBorder="1" applyAlignment="1" applyProtection="1">
      <alignment horizontal="center"/>
      <protection hidden="1"/>
    </xf>
    <xf numFmtId="0" fontId="0" fillId="3" borderId="68" xfId="0" applyNumberFormat="1" applyFill="1" applyBorder="1" applyAlignment="1" applyProtection="1">
      <alignment horizontal="center"/>
      <protection hidden="1"/>
    </xf>
    <xf numFmtId="0" fontId="0" fillId="3" borderId="69" xfId="0" applyNumberFormat="1" applyFill="1" applyBorder="1" applyAlignment="1" applyProtection="1">
      <alignment horizontal="center"/>
      <protection hidden="1"/>
    </xf>
    <xf numFmtId="0" fontId="0" fillId="3" borderId="29" xfId="0" applyNumberFormat="1" applyFill="1" applyBorder="1" applyAlignment="1" applyProtection="1">
      <alignment horizontal="center"/>
      <protection hidden="1"/>
    </xf>
    <xf numFmtId="0" fontId="0" fillId="3" borderId="0" xfId="0" applyNumberFormat="1" applyFill="1" applyBorder="1" applyAlignment="1" applyProtection="1">
      <alignment horizontal="center"/>
      <protection hidden="1"/>
    </xf>
    <xf numFmtId="0" fontId="0" fillId="3" borderId="17" xfId="0" applyNumberFormat="1" applyFill="1" applyBorder="1" applyAlignment="1" applyProtection="1">
      <alignment horizontal="center"/>
      <protection hidden="1"/>
    </xf>
    <xf numFmtId="0" fontId="0" fillId="6" borderId="6" xfId="0" applyNumberFormat="1" applyFill="1" applyBorder="1" applyAlignment="1" applyProtection="1">
      <alignment horizontal="center"/>
      <protection hidden="1"/>
    </xf>
    <xf numFmtId="0" fontId="0" fillId="5" borderId="14" xfId="0" applyNumberFormat="1" applyFill="1" applyBorder="1" applyAlignment="1" applyProtection="1">
      <alignment horizontal="center"/>
      <protection hidden="1"/>
    </xf>
    <xf numFmtId="0" fontId="0" fillId="6" borderId="53" xfId="0" applyNumberForma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70" xfId="0" applyFont="1" applyBorder="1" applyProtection="1">
      <protection hidden="1"/>
    </xf>
    <xf numFmtId="0" fontId="4" fillId="0" borderId="21" xfId="0" applyFont="1" applyBorder="1" applyProtection="1">
      <protection hidden="1"/>
    </xf>
    <xf numFmtId="10" fontId="0" fillId="3" borderId="6" xfId="0" applyNumberFormat="1" applyFill="1" applyBorder="1" applyAlignment="1" applyProtection="1">
      <alignment horizontal="center"/>
      <protection hidden="1"/>
    </xf>
    <xf numFmtId="10" fontId="0" fillId="5" borderId="6" xfId="0" applyNumberFormat="1" applyFill="1" applyBorder="1" applyAlignment="1" applyProtection="1">
      <alignment horizontal="center"/>
      <protection hidden="1"/>
    </xf>
    <xf numFmtId="10" fontId="0" fillId="6" borderId="15" xfId="0" applyNumberFormat="1" applyFill="1" applyBorder="1" applyAlignment="1" applyProtection="1">
      <alignment horizontal="center"/>
      <protection hidden="1"/>
    </xf>
    <xf numFmtId="0" fontId="2" fillId="0" borderId="20" xfId="0" applyFont="1" applyBorder="1" applyProtection="1">
      <protection hidden="1"/>
    </xf>
    <xf numFmtId="10" fontId="0" fillId="6" borderId="71" xfId="0" applyNumberFormat="1" applyFill="1" applyBorder="1" applyAlignment="1" applyProtection="1">
      <alignment horizontal="center"/>
      <protection hidden="1"/>
    </xf>
    <xf numFmtId="0" fontId="6" fillId="0" borderId="0" xfId="0" applyFont="1"/>
    <xf numFmtId="43" fontId="1" fillId="0" borderId="0" xfId="0" applyNumberFormat="1" applyFont="1"/>
    <xf numFmtId="0" fontId="1" fillId="0" borderId="0" xfId="0" applyFont="1"/>
    <xf numFmtId="0" fontId="1" fillId="0" borderId="0" xfId="0" applyFont="1" applyBorder="1"/>
    <xf numFmtId="0" fontId="1" fillId="0" borderId="69" xfId="0" applyFont="1" applyBorder="1"/>
    <xf numFmtId="0" fontId="1" fillId="15" borderId="59" xfId="0" applyFont="1" applyFill="1" applyBorder="1"/>
    <xf numFmtId="0" fontId="6" fillId="15" borderId="64" xfId="0" applyFont="1" applyFill="1" applyBorder="1"/>
    <xf numFmtId="0" fontId="1" fillId="16" borderId="0" xfId="0" applyFont="1" applyFill="1" applyBorder="1"/>
    <xf numFmtId="0" fontId="6" fillId="16" borderId="69" xfId="0" applyFont="1" applyFill="1" applyBorder="1"/>
    <xf numFmtId="9" fontId="0" fillId="0" borderId="0" xfId="0" applyNumberFormat="1"/>
    <xf numFmtId="0" fontId="1" fillId="0" borderId="0" xfId="0" applyFont="1" applyFill="1" applyBorder="1"/>
    <xf numFmtId="0" fontId="6" fillId="0" borderId="69" xfId="0" applyFont="1" applyFill="1" applyBorder="1"/>
    <xf numFmtId="0" fontId="6" fillId="0" borderId="66" xfId="0" applyFont="1" applyFill="1" applyBorder="1"/>
    <xf numFmtId="43" fontId="1" fillId="0" borderId="0" xfId="2" applyFont="1" applyFill="1" applyBorder="1" applyAlignment="1"/>
    <xf numFmtId="0" fontId="6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59" xfId="0" applyFont="1" applyBorder="1"/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2" fontId="0" fillId="2" borderId="79" xfId="0" applyNumberFormat="1" applyFill="1" applyBorder="1" applyAlignment="1" applyProtection="1">
      <protection hidden="1"/>
    </xf>
    <xf numFmtId="4" fontId="2" fillId="2" borderId="79" xfId="0" applyNumberFormat="1" applyFont="1" applyFill="1" applyBorder="1" applyAlignment="1" applyProtection="1">
      <protection hidden="1"/>
    </xf>
    <xf numFmtId="2" fontId="0" fillId="0" borderId="79" xfId="0" applyNumberFormat="1" applyFill="1" applyBorder="1" applyAlignment="1" applyProtection="1">
      <protection locked="0" hidden="1"/>
    </xf>
    <xf numFmtId="164" fontId="2" fillId="2" borderId="79" xfId="0" applyNumberFormat="1" applyFont="1" applyFill="1" applyBorder="1" applyAlignment="1" applyProtection="1">
      <protection hidden="1"/>
    </xf>
    <xf numFmtId="0" fontId="3" fillId="0" borderId="39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1" fillId="0" borderId="64" xfId="0" applyFont="1" applyFill="1" applyBorder="1"/>
    <xf numFmtId="0" fontId="0" fillId="3" borderId="48" xfId="0" applyNumberForma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0" fillId="3" borderId="79" xfId="0" applyNumberFormat="1" applyFill="1" applyBorder="1" applyAlignment="1" applyProtection="1">
      <alignment horizontal="center"/>
      <protection hidden="1"/>
    </xf>
    <xf numFmtId="4" fontId="2" fillId="8" borderId="79" xfId="0" applyNumberFormat="1" applyFont="1" applyFill="1" applyBorder="1" applyAlignment="1" applyProtection="1">
      <protection hidden="1"/>
    </xf>
    <xf numFmtId="164" fontId="2" fillId="12" borderId="79" xfId="0" applyNumberFormat="1" applyFont="1" applyFill="1" applyBorder="1" applyAlignment="1" applyProtection="1">
      <protection hidden="1"/>
    </xf>
    <xf numFmtId="4" fontId="2" fillId="19" borderId="79" xfId="0" applyNumberFormat="1" applyFont="1" applyFill="1" applyBorder="1" applyAlignment="1" applyProtection="1">
      <protection hidden="1"/>
    </xf>
    <xf numFmtId="164" fontId="2" fillId="19" borderId="79" xfId="0" applyNumberFormat="1" applyFont="1" applyFill="1" applyBorder="1" applyAlignment="1" applyProtection="1">
      <protection hidden="1"/>
    </xf>
    <xf numFmtId="4" fontId="8" fillId="8" borderId="79" xfId="0" applyNumberFormat="1" applyFont="1" applyFill="1" applyBorder="1" applyAlignment="1" applyProtection="1"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5" fillId="12" borderId="27" xfId="0" applyFont="1" applyFill="1" applyBorder="1" applyAlignment="1" applyProtection="1">
      <alignment horizontal="left"/>
      <protection hidden="1"/>
    </xf>
    <xf numFmtId="0" fontId="14" fillId="0" borderId="54" xfId="0" applyFont="1" applyBorder="1" applyProtection="1">
      <protection hidden="1"/>
    </xf>
    <xf numFmtId="0" fontId="14" fillId="0" borderId="55" xfId="0" applyFont="1" applyBorder="1" applyProtection="1">
      <protection hidden="1"/>
    </xf>
    <xf numFmtId="0" fontId="14" fillId="0" borderId="2" xfId="0" applyFont="1" applyBorder="1" applyProtection="1">
      <protection hidden="1"/>
    </xf>
    <xf numFmtId="0" fontId="0" fillId="0" borderId="21" xfId="0" applyFill="1" applyBorder="1" applyProtection="1">
      <protection hidden="1"/>
    </xf>
    <xf numFmtId="4" fontId="2" fillId="20" borderId="79" xfId="0" applyNumberFormat="1" applyFont="1" applyFill="1" applyBorder="1" applyAlignment="1" applyProtection="1">
      <protection hidden="1"/>
    </xf>
    <xf numFmtId="165" fontId="0" fillId="20" borderId="79" xfId="0" applyNumberForma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5" fillId="0" borderId="27" xfId="0" applyFont="1" applyFill="1" applyBorder="1" applyAlignment="1" applyProtection="1">
      <alignment horizontal="center"/>
      <protection hidden="1"/>
    </xf>
    <xf numFmtId="0" fontId="2" fillId="10" borderId="28" xfId="0" applyFont="1" applyFill="1" applyBorder="1" applyAlignment="1" applyProtection="1">
      <alignment horizontal="left"/>
      <protection hidden="1"/>
    </xf>
    <xf numFmtId="0" fontId="2" fillId="10" borderId="29" xfId="0" applyFont="1" applyFill="1" applyBorder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2" fillId="2" borderId="79" xfId="0" applyFont="1" applyFill="1" applyBorder="1" applyAlignment="1" applyProtection="1">
      <alignment horizontal="center" wrapText="1"/>
      <protection hidden="1"/>
    </xf>
    <xf numFmtId="4" fontId="0" fillId="11" borderId="79" xfId="0" applyNumberFormat="1" applyFill="1" applyBorder="1" applyAlignment="1" applyProtection="1">
      <protection hidden="1"/>
    </xf>
    <xf numFmtId="2" fontId="0" fillId="11" borderId="79" xfId="0" applyNumberFormat="1" applyFill="1" applyBorder="1" applyAlignment="1" applyProtection="1">
      <protection hidden="1"/>
    </xf>
    <xf numFmtId="2" fontId="2" fillId="0" borderId="79" xfId="0" applyNumberFormat="1" applyFont="1" applyFill="1" applyBorder="1" applyAlignment="1" applyProtection="1">
      <protection hidden="1"/>
    </xf>
    <xf numFmtId="2" fontId="8" fillId="8" borderId="79" xfId="0" applyNumberFormat="1" applyFont="1" applyFill="1" applyBorder="1" applyAlignment="1" applyProtection="1">
      <protection hidden="1"/>
    </xf>
    <xf numFmtId="0" fontId="5" fillId="2" borderId="79" xfId="0" applyFont="1" applyFill="1" applyBorder="1" applyAlignment="1" applyProtection="1">
      <alignment horizontal="center" wrapText="1"/>
      <protection hidden="1"/>
    </xf>
    <xf numFmtId="2" fontId="5" fillId="2" borderId="79" xfId="0" applyNumberFormat="1" applyFont="1" applyFill="1" applyBorder="1" applyAlignment="1" applyProtection="1">
      <protection hidden="1"/>
    </xf>
    <xf numFmtId="165" fontId="2" fillId="2" borderId="79" xfId="0" applyNumberFormat="1" applyFont="1" applyFill="1" applyBorder="1" applyAlignment="1" applyProtection="1">
      <protection hidden="1"/>
    </xf>
    <xf numFmtId="2" fontId="5" fillId="11" borderId="79" xfId="0" applyNumberFormat="1" applyFont="1" applyFill="1" applyBorder="1" applyAlignment="1" applyProtection="1">
      <protection locked="0" hidden="1"/>
    </xf>
    <xf numFmtId="2" fontId="5" fillId="13" borderId="79" xfId="0" applyNumberFormat="1" applyFont="1" applyFill="1" applyBorder="1" applyAlignment="1" applyProtection="1">
      <protection hidden="1"/>
    </xf>
    <xf numFmtId="2" fontId="5" fillId="14" borderId="79" xfId="0" applyNumberFormat="1" applyFont="1" applyFill="1" applyBorder="1" applyAlignment="1" applyProtection="1">
      <protection locked="0" hidden="1"/>
    </xf>
    <xf numFmtId="165" fontId="0" fillId="14" borderId="79" xfId="0" applyNumberFormat="1" applyFill="1" applyBorder="1" applyAlignment="1" applyProtection="1">
      <protection hidden="1"/>
    </xf>
    <xf numFmtId="0" fontId="2" fillId="0" borderId="26" xfId="0" applyFont="1" applyBorder="1" applyProtection="1">
      <protection hidden="1"/>
    </xf>
    <xf numFmtId="0" fontId="2" fillId="12" borderId="66" xfId="0" applyFont="1" applyFill="1" applyBorder="1" applyAlignment="1" applyProtection="1">
      <alignment horizontal="center" vertical="center" wrapText="1"/>
      <protection hidden="1"/>
    </xf>
    <xf numFmtId="9" fontId="2" fillId="12" borderId="32" xfId="0" applyNumberFormat="1" applyFont="1" applyFill="1" applyBorder="1" applyAlignment="1">
      <alignment horizontal="center" vertical="center" wrapText="1"/>
    </xf>
    <xf numFmtId="9" fontId="8" fillId="12" borderId="32" xfId="0" applyNumberFormat="1" applyFont="1" applyFill="1" applyBorder="1" applyAlignment="1">
      <alignment horizontal="center" vertical="center" wrapText="1"/>
    </xf>
    <xf numFmtId="9" fontId="2" fillId="19" borderId="32" xfId="0" applyNumberFormat="1" applyFont="1" applyFill="1" applyBorder="1" applyAlignment="1">
      <alignment horizontal="center" vertical="center" wrapText="1"/>
    </xf>
    <xf numFmtId="0" fontId="2" fillId="20" borderId="32" xfId="0" applyFont="1" applyFill="1" applyBorder="1" applyAlignment="1">
      <alignment horizontal="center" vertical="center" wrapText="1"/>
    </xf>
    <xf numFmtId="4" fontId="0" fillId="2" borderId="79" xfId="0" applyNumberFormat="1" applyFill="1" applyBorder="1" applyAlignment="1" applyProtection="1">
      <protection hidden="1"/>
    </xf>
    <xf numFmtId="2" fontId="0" fillId="8" borderId="79" xfId="0" applyNumberFormat="1" applyFill="1" applyBorder="1" applyAlignment="1" applyProtection="1">
      <protection hidden="1"/>
    </xf>
    <xf numFmtId="2" fontId="0" fillId="0" borderId="79" xfId="0" applyNumberFormat="1" applyFill="1" applyBorder="1" applyAlignment="1" applyProtection="1">
      <protection hidden="1"/>
    </xf>
    <xf numFmtId="165" fontId="2" fillId="11" borderId="79" xfId="0" applyNumberFormat="1" applyFont="1" applyFill="1" applyBorder="1" applyAlignment="1" applyProtection="1">
      <protection hidden="1"/>
    </xf>
    <xf numFmtId="0" fontId="0" fillId="11" borderId="0" xfId="0" applyFill="1" applyBorder="1" applyProtection="1">
      <protection hidden="1"/>
    </xf>
    <xf numFmtId="0" fontId="19" fillId="0" borderId="0" xfId="0" applyFont="1" applyProtection="1"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2" fontId="5" fillId="11" borderId="79" xfId="0" applyNumberFormat="1" applyFont="1" applyFill="1" applyBorder="1" applyAlignment="1" applyProtection="1">
      <protection hidden="1"/>
    </xf>
    <xf numFmtId="0" fontId="2" fillId="2" borderId="53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4" fontId="2" fillId="0" borderId="79" xfId="0" applyNumberFormat="1" applyFont="1" applyFill="1" applyBorder="1" applyAlignment="1" applyProtection="1">
      <protection hidden="1"/>
    </xf>
    <xf numFmtId="0" fontId="6" fillId="0" borderId="77" xfId="0" applyNumberFormat="1" applyFont="1" applyFill="1" applyBorder="1" applyAlignment="1">
      <alignment horizontal="center"/>
    </xf>
    <xf numFmtId="0" fontId="6" fillId="0" borderId="73" xfId="0" applyNumberFormat="1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72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1" fillId="0" borderId="69" xfId="0" applyFont="1" applyFill="1" applyBorder="1"/>
    <xf numFmtId="166" fontId="1" fillId="0" borderId="62" xfId="3" applyNumberFormat="1" applyFont="1" applyFill="1" applyBorder="1" applyAlignment="1">
      <alignment horizontal="right"/>
    </xf>
    <xf numFmtId="43" fontId="1" fillId="0" borderId="49" xfId="2" applyFont="1" applyFill="1" applyBorder="1" applyAlignment="1">
      <alignment horizontal="left"/>
    </xf>
    <xf numFmtId="166" fontId="1" fillId="0" borderId="49" xfId="2" applyNumberFormat="1" applyFont="1" applyFill="1" applyBorder="1" applyAlignment="1"/>
    <xf numFmtId="0" fontId="1" fillId="0" borderId="7" xfId="0" applyFont="1" applyFill="1" applyBorder="1"/>
    <xf numFmtId="0" fontId="0" fillId="0" borderId="0" xfId="0" applyFill="1"/>
    <xf numFmtId="43" fontId="1" fillId="0" borderId="0" xfId="2" applyFont="1" applyFill="1" applyBorder="1" applyAlignment="1">
      <alignment horizontal="left"/>
    </xf>
    <xf numFmtId="166" fontId="1" fillId="0" borderId="0" xfId="2" applyNumberFormat="1" applyFont="1" applyFill="1" applyBorder="1" applyAlignment="1"/>
    <xf numFmtId="0" fontId="1" fillId="0" borderId="62" xfId="0" applyFont="1" applyFill="1" applyBorder="1"/>
    <xf numFmtId="0" fontId="1" fillId="0" borderId="59" xfId="0" applyFont="1" applyFill="1" applyBorder="1"/>
    <xf numFmtId="43" fontId="1" fillId="0" borderId="59" xfId="2" applyFont="1" applyFill="1" applyBorder="1" applyAlignment="1"/>
    <xf numFmtId="0" fontId="1" fillId="0" borderId="12" xfId="0" applyFont="1" applyFill="1" applyBorder="1"/>
    <xf numFmtId="0" fontId="6" fillId="21" borderId="40" xfId="0" applyFont="1" applyFill="1" applyBorder="1"/>
    <xf numFmtId="0" fontId="6" fillId="21" borderId="61" xfId="0" applyFont="1" applyFill="1" applyBorder="1"/>
    <xf numFmtId="0" fontId="6" fillId="21" borderId="22" xfId="0" applyFont="1" applyFill="1" applyBorder="1"/>
    <xf numFmtId="0" fontId="6" fillId="22" borderId="66" xfId="0" applyFont="1" applyFill="1" applyBorder="1"/>
    <xf numFmtId="0" fontId="1" fillId="22" borderId="0" xfId="0" applyFont="1" applyFill="1" applyBorder="1"/>
    <xf numFmtId="0" fontId="6" fillId="22" borderId="69" xfId="0" applyFont="1" applyFill="1" applyBorder="1"/>
    <xf numFmtId="0" fontId="6" fillId="22" borderId="75" xfId="0" applyFont="1" applyFill="1" applyBorder="1"/>
    <xf numFmtId="0" fontId="1" fillId="22" borderId="76" xfId="0" applyFont="1" applyFill="1" applyBorder="1"/>
    <xf numFmtId="0" fontId="1" fillId="22" borderId="69" xfId="0" applyFont="1" applyFill="1" applyBorder="1"/>
    <xf numFmtId="0" fontId="1" fillId="22" borderId="64" xfId="0" applyFont="1" applyFill="1" applyBorder="1"/>
    <xf numFmtId="0" fontId="6" fillId="0" borderId="74" xfId="0" applyNumberFormat="1" applyFont="1" applyFill="1" applyBorder="1" applyAlignment="1">
      <alignment horizontal="center"/>
    </xf>
    <xf numFmtId="0" fontId="0" fillId="22" borderId="63" xfId="0" applyNumberFormat="1" applyFill="1" applyBorder="1" applyAlignment="1" applyProtection="1">
      <alignment horizontal="center"/>
      <protection hidden="1"/>
    </xf>
    <xf numFmtId="0" fontId="0" fillId="22" borderId="8" xfId="0" applyNumberFormat="1" applyFill="1" applyBorder="1" applyAlignment="1" applyProtection="1">
      <alignment horizontal="center"/>
      <protection hidden="1"/>
    </xf>
    <xf numFmtId="0" fontId="0" fillId="22" borderId="10" xfId="0" applyNumberFormat="1" applyFill="1" applyBorder="1" applyAlignment="1" applyProtection="1">
      <alignment horizontal="center"/>
      <protection hidden="1"/>
    </xf>
    <xf numFmtId="0" fontId="1" fillId="0" borderId="50" xfId="0" applyFont="1" applyFill="1" applyBorder="1"/>
    <xf numFmtId="166" fontId="1" fillId="0" borderId="47" xfId="2" applyNumberFormat="1" applyFont="1" applyFill="1" applyBorder="1"/>
    <xf numFmtId="166" fontId="1" fillId="0" borderId="48" xfId="2" applyNumberFormat="1" applyFont="1" applyFill="1" applyBorder="1"/>
    <xf numFmtId="166" fontId="1" fillId="0" borderId="87" xfId="2" applyNumberFormat="1" applyFont="1" applyBorder="1" applyAlignment="1">
      <alignment horizontal="right"/>
    </xf>
    <xf numFmtId="166" fontId="1" fillId="0" borderId="48" xfId="2" applyNumberFormat="1" applyFont="1" applyBorder="1" applyAlignment="1">
      <alignment horizontal="right"/>
    </xf>
    <xf numFmtId="166" fontId="1" fillId="0" borderId="11" xfId="2" applyNumberFormat="1" applyFont="1" applyBorder="1" applyAlignment="1">
      <alignment horizontal="right"/>
    </xf>
    <xf numFmtId="166" fontId="1" fillId="0" borderId="74" xfId="2" applyNumberFormat="1" applyFont="1" applyBorder="1" applyAlignment="1">
      <alignment horizontal="right"/>
    </xf>
    <xf numFmtId="166" fontId="1" fillId="0" borderId="47" xfId="2" applyNumberFormat="1" applyFont="1" applyBorder="1" applyAlignment="1">
      <alignment horizontal="right"/>
    </xf>
    <xf numFmtId="0" fontId="6" fillId="23" borderId="53" xfId="0" applyFont="1" applyFill="1" applyBorder="1"/>
    <xf numFmtId="0" fontId="1" fillId="23" borderId="78" xfId="0" applyFont="1" applyFill="1" applyBorder="1"/>
    <xf numFmtId="0" fontId="1" fillId="23" borderId="0" xfId="0" applyFont="1" applyFill="1" applyBorder="1"/>
    <xf numFmtId="0" fontId="6" fillId="23" borderId="10" xfId="0" applyFont="1" applyFill="1" applyBorder="1"/>
    <xf numFmtId="0" fontId="1" fillId="23" borderId="27" xfId="0" applyFont="1" applyFill="1" applyBorder="1"/>
    <xf numFmtId="0" fontId="6" fillId="18" borderId="66" xfId="0" applyFont="1" applyFill="1" applyBorder="1"/>
    <xf numFmtId="0" fontId="1" fillId="18" borderId="49" xfId="0" applyFont="1" applyFill="1" applyBorder="1"/>
    <xf numFmtId="0" fontId="6" fillId="18" borderId="69" xfId="0" applyFont="1" applyFill="1" applyBorder="1"/>
    <xf numFmtId="0" fontId="1" fillId="18" borderId="0" xfId="0" applyFont="1" applyFill="1" applyBorder="1"/>
    <xf numFmtId="0" fontId="6" fillId="18" borderId="75" xfId="0" applyFont="1" applyFill="1" applyBorder="1"/>
    <xf numFmtId="0" fontId="1" fillId="18" borderId="76" xfId="0" applyFont="1" applyFill="1" applyBorder="1"/>
    <xf numFmtId="0" fontId="1" fillId="18" borderId="69" xfId="0" applyFont="1" applyFill="1" applyBorder="1"/>
    <xf numFmtId="0" fontId="1" fillId="18" borderId="64" xfId="0" applyFont="1" applyFill="1" applyBorder="1"/>
    <xf numFmtId="0" fontId="1" fillId="18" borderId="27" xfId="0" applyFont="1" applyFill="1" applyBorder="1"/>
    <xf numFmtId="166" fontId="1" fillId="0" borderId="48" xfId="0" applyNumberFormat="1" applyFont="1" applyFill="1" applyBorder="1"/>
    <xf numFmtId="166" fontId="1" fillId="0" borderId="74" xfId="2" applyNumberFormat="1" applyFont="1" applyFill="1" applyBorder="1"/>
    <xf numFmtId="166" fontId="6" fillId="0" borderId="48" xfId="2" applyNumberFormat="1" applyFont="1" applyFill="1" applyBorder="1"/>
    <xf numFmtId="166" fontId="1" fillId="0" borderId="48" xfId="0" applyNumberFormat="1" applyFont="1" applyBorder="1"/>
    <xf numFmtId="166" fontId="1" fillId="16" borderId="48" xfId="0" applyNumberFormat="1" applyFont="1" applyFill="1" applyBorder="1"/>
    <xf numFmtId="166" fontId="1" fillId="15" borderId="11" xfId="0" applyNumberFormat="1" applyFont="1" applyFill="1" applyBorder="1"/>
    <xf numFmtId="0" fontId="6" fillId="0" borderId="10" xfId="0" applyFont="1" applyFill="1" applyBorder="1" applyAlignment="1">
      <alignment horizontal="center"/>
    </xf>
    <xf numFmtId="0" fontId="8" fillId="0" borderId="0" xfId="0" applyFont="1" applyProtection="1"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wrapText="1"/>
      <protection hidden="1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2" fillId="2" borderId="33" xfId="0" applyFont="1" applyFill="1" applyBorder="1" applyAlignment="1" applyProtection="1">
      <alignment horizontal="left"/>
      <protection hidden="1"/>
    </xf>
    <xf numFmtId="0" fontId="2" fillId="2" borderId="34" xfId="0" applyFont="1" applyFill="1" applyBorder="1" applyAlignment="1" applyProtection="1">
      <alignment horizontal="left"/>
      <protection hidden="1"/>
    </xf>
    <xf numFmtId="0" fontId="15" fillId="12" borderId="35" xfId="0" applyFont="1" applyFill="1" applyBorder="1" applyAlignment="1" applyProtection="1">
      <alignment horizontal="left"/>
      <protection hidden="1"/>
    </xf>
    <xf numFmtId="0" fontId="15" fillId="12" borderId="36" xfId="0" applyFont="1" applyFill="1" applyBorder="1" applyAlignment="1" applyProtection="1">
      <alignment horizontal="left"/>
      <protection hidden="1"/>
    </xf>
    <xf numFmtId="0" fontId="6" fillId="2" borderId="47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66" xfId="0" applyFont="1" applyFill="1" applyBorder="1" applyAlignment="1" applyProtection="1">
      <alignment horizontal="center" vertical="center" wrapText="1"/>
      <protection hidden="1"/>
    </xf>
    <xf numFmtId="0" fontId="6" fillId="2" borderId="64" xfId="0" applyFont="1" applyFill="1" applyBorder="1" applyAlignment="1" applyProtection="1">
      <alignment horizontal="center" vertical="center" wrapText="1"/>
      <protection hidden="1"/>
    </xf>
    <xf numFmtId="0" fontId="2" fillId="2" borderId="79" xfId="0" applyFont="1" applyFill="1" applyBorder="1" applyAlignment="1" applyProtection="1">
      <alignment horizont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0" fillId="17" borderId="60" xfId="0" applyFill="1" applyBorder="1" applyAlignment="1" applyProtection="1">
      <alignment horizontal="center" vertical="center"/>
      <protection hidden="1"/>
    </xf>
    <xf numFmtId="0" fontId="0" fillId="17" borderId="13" xfId="0" applyFill="1" applyBorder="1" applyAlignment="1" applyProtection="1">
      <alignment horizontal="center" vertical="center"/>
      <protection hidden="1"/>
    </xf>
    <xf numFmtId="0" fontId="2" fillId="2" borderId="40" xfId="0" applyFont="1" applyFill="1" applyBorder="1" applyAlignment="1" applyProtection="1">
      <alignment horizontal="left"/>
      <protection hidden="1"/>
    </xf>
    <xf numFmtId="0" fontId="2" fillId="2" borderId="19" xfId="0" applyFont="1" applyFill="1" applyBorder="1" applyAlignment="1" applyProtection="1">
      <alignment horizontal="left"/>
      <protection hidden="1"/>
    </xf>
    <xf numFmtId="0" fontId="2" fillId="2" borderId="56" xfId="0" applyFont="1" applyFill="1" applyBorder="1" applyAlignment="1" applyProtection="1">
      <alignment horizontal="left"/>
      <protection hidden="1"/>
    </xf>
    <xf numFmtId="0" fontId="2" fillId="2" borderId="57" xfId="0" applyFont="1" applyFill="1" applyBorder="1" applyAlignment="1" applyProtection="1">
      <alignment horizontal="left"/>
      <protection hidden="1"/>
    </xf>
    <xf numFmtId="0" fontId="0" fillId="0" borderId="65" xfId="0" applyBorder="1" applyAlignment="1" applyProtection="1">
      <alignment horizontal="center"/>
      <protection locked="0" hidden="1"/>
    </xf>
    <xf numFmtId="0" fontId="5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5" fillId="0" borderId="0" xfId="1" applyFont="1" applyBorder="1" applyAlignment="1" applyProtection="1">
      <alignment horizontal="center"/>
      <protection locked="0" hidden="1"/>
    </xf>
    <xf numFmtId="0" fontId="0" fillId="4" borderId="0" xfId="0" applyNumberFormat="1" applyFill="1" applyBorder="1" applyAlignment="1" applyProtection="1">
      <alignment horizontal="center"/>
      <protection hidden="1"/>
    </xf>
    <xf numFmtId="0" fontId="0" fillId="4" borderId="50" xfId="0" applyNumberFormat="1" applyFill="1" applyBorder="1" applyAlignment="1" applyProtection="1">
      <alignment horizontal="center"/>
      <protection hidden="1"/>
    </xf>
    <xf numFmtId="0" fontId="0" fillId="4" borderId="47" xfId="0" applyNumberFormat="1" applyFill="1" applyBorder="1" applyAlignment="1" applyProtection="1">
      <alignment horizontal="center"/>
      <protection hidden="1"/>
    </xf>
    <xf numFmtId="0" fontId="0" fillId="4" borderId="48" xfId="0" applyNumberFormat="1" applyFill="1" applyBorder="1" applyAlignment="1" applyProtection="1">
      <alignment horizontal="center"/>
      <protection hidden="1"/>
    </xf>
    <xf numFmtId="0" fontId="0" fillId="4" borderId="11" xfId="0" applyNumberFormat="1" applyFill="1" applyBorder="1" applyAlignment="1" applyProtection="1">
      <alignment horizontal="center"/>
      <protection hidden="1"/>
    </xf>
    <xf numFmtId="0" fontId="0" fillId="24" borderId="47" xfId="0" applyNumberFormat="1" applyFill="1" applyBorder="1" applyAlignment="1" applyProtection="1">
      <alignment horizontal="center"/>
      <protection hidden="1"/>
    </xf>
    <xf numFmtId="0" fontId="0" fillId="24" borderId="48" xfId="0" applyNumberFormat="1" applyFill="1" applyBorder="1" applyAlignment="1" applyProtection="1">
      <alignment horizontal="center"/>
      <protection hidden="1"/>
    </xf>
    <xf numFmtId="0" fontId="0" fillId="24" borderId="11" xfId="0" applyNumberFormat="1" applyFill="1" applyBorder="1" applyAlignment="1" applyProtection="1">
      <alignment horizontal="center"/>
      <protection hidden="1"/>
    </xf>
    <xf numFmtId="0" fontId="2" fillId="8" borderId="79" xfId="0" applyFont="1" applyFill="1" applyBorder="1" applyAlignment="1" applyProtection="1">
      <alignment horizontal="center" wrapText="1"/>
      <protection hidden="1"/>
    </xf>
    <xf numFmtId="0" fontId="14" fillId="0" borderId="27" xfId="0" applyFont="1" applyBorder="1" applyAlignment="1" applyProtection="1">
      <alignment horizontal="center"/>
      <protection locked="0" hidden="1"/>
    </xf>
    <xf numFmtId="0" fontId="6" fillId="11" borderId="47" xfId="0" applyFont="1" applyFill="1" applyBorder="1" applyAlignment="1" applyProtection="1">
      <alignment horizontal="center" vertical="center" wrapText="1"/>
      <protection locked="0" hidden="1"/>
    </xf>
    <xf numFmtId="0" fontId="0" fillId="0" borderId="11" xfId="0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left"/>
      <protection hidden="1"/>
    </xf>
    <xf numFmtId="0" fontId="2" fillId="2" borderId="47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11" borderId="49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2" fillId="11" borderId="79" xfId="0" applyFont="1" applyFill="1" applyBorder="1" applyAlignment="1" applyProtection="1">
      <alignment horizontal="center" wrapText="1"/>
      <protection hidden="1"/>
    </xf>
    <xf numFmtId="0" fontId="2" fillId="9" borderId="3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18" borderId="31" xfId="0" applyFill="1" applyBorder="1" applyAlignment="1" applyProtection="1">
      <alignment horizontal="center" vertical="center"/>
      <protection hidden="1"/>
    </xf>
    <xf numFmtId="0" fontId="0" fillId="18" borderId="60" xfId="0" applyFill="1" applyBorder="1" applyAlignment="1" applyProtection="1">
      <alignment horizontal="center" vertical="center"/>
      <protection hidden="1"/>
    </xf>
    <xf numFmtId="0" fontId="0" fillId="18" borderId="80" xfId="0" applyFill="1" applyBorder="1" applyAlignment="1" applyProtection="1">
      <alignment horizontal="center" vertical="center"/>
      <protection hidden="1"/>
    </xf>
    <xf numFmtId="0" fontId="0" fillId="22" borderId="60" xfId="0" applyFill="1" applyBorder="1" applyAlignment="1" applyProtection="1">
      <alignment horizontal="center" vertical="center"/>
      <protection hidden="1"/>
    </xf>
    <xf numFmtId="0" fontId="0" fillId="22" borderId="13" xfId="0" applyFill="1" applyBorder="1" applyAlignment="1" applyProtection="1">
      <alignment horizontal="center" vertical="center"/>
      <protection hidden="1"/>
    </xf>
    <xf numFmtId="0" fontId="2" fillId="20" borderId="32" xfId="0" applyFont="1" applyFill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 wrapText="1"/>
    </xf>
    <xf numFmtId="0" fontId="2" fillId="20" borderId="32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4" fillId="0" borderId="82" xfId="0" applyFont="1" applyBorder="1" applyAlignment="1" applyProtection="1">
      <protection hidden="1"/>
    </xf>
    <xf numFmtId="0" fontId="4" fillId="0" borderId="57" xfId="0" applyFont="1" applyBorder="1" applyAlignment="1" applyProtection="1">
      <protection hidden="1"/>
    </xf>
    <xf numFmtId="0" fontId="4" fillId="0" borderId="83" xfId="0" applyFont="1" applyBorder="1" applyAlignment="1" applyProtection="1"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2" fillId="0" borderId="58" xfId="0" applyFont="1" applyBorder="1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3" fillId="0" borderId="85" xfId="0" applyFont="1" applyBorder="1" applyAlignment="1" applyProtection="1">
      <alignment horizontal="center"/>
      <protection hidden="1"/>
    </xf>
    <xf numFmtId="0" fontId="3" fillId="0" borderId="86" xfId="0" applyFont="1" applyBorder="1" applyAlignment="1" applyProtection="1">
      <alignment horizontal="center"/>
      <protection hidden="1"/>
    </xf>
    <xf numFmtId="0" fontId="2" fillId="8" borderId="32" xfId="0" applyFont="1" applyFill="1" applyBorder="1" applyAlignment="1" applyProtection="1">
      <alignment horizontal="center" wrapText="1"/>
      <protection hidden="1"/>
    </xf>
    <xf numFmtId="0" fontId="8" fillId="8" borderId="32" xfId="0" applyFont="1" applyFill="1" applyBorder="1" applyAlignment="1" applyProtection="1">
      <alignment horizontal="center" wrapText="1"/>
      <protection hidden="1"/>
    </xf>
    <xf numFmtId="0" fontId="2" fillId="19" borderId="32" xfId="0" applyFont="1" applyFill="1" applyBorder="1" applyAlignment="1" applyProtection="1">
      <alignment horizontal="center" wrapText="1"/>
      <protection hidden="1"/>
    </xf>
    <xf numFmtId="0" fontId="5" fillId="2" borderId="79" xfId="0" applyFont="1" applyFill="1" applyBorder="1" applyAlignment="1" applyProtection="1">
      <alignment horizontal="left" vertical="center" wrapText="1"/>
      <protection hidden="1"/>
    </xf>
    <xf numFmtId="0" fontId="0" fillId="2" borderId="79" xfId="0" applyFill="1" applyBorder="1" applyAlignment="1" applyProtection="1">
      <alignment horizontal="left" vertical="center"/>
      <protection hidden="1"/>
    </xf>
    <xf numFmtId="0" fontId="2" fillId="2" borderId="79" xfId="0" applyFont="1" applyFill="1" applyBorder="1" applyAlignment="1" applyProtection="1">
      <alignment horizontal="left"/>
      <protection hidden="1"/>
    </xf>
    <xf numFmtId="0" fontId="0" fillId="2" borderId="79" xfId="0" applyFill="1" applyBorder="1" applyAlignment="1" applyProtection="1">
      <alignment horizontal="left"/>
      <protection hidden="1"/>
    </xf>
    <xf numFmtId="0" fontId="11" fillId="0" borderId="0" xfId="0" applyFont="1" applyBorder="1" applyAlignment="1">
      <alignment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" borderId="43" xfId="0" applyFont="1" applyFill="1" applyBorder="1" applyAlignment="1" applyProtection="1">
      <alignment horizontal="left"/>
      <protection hidden="1"/>
    </xf>
    <xf numFmtId="0" fontId="2" fillId="2" borderId="44" xfId="0" applyFont="1" applyFill="1" applyBorder="1" applyAlignment="1" applyProtection="1">
      <alignment horizontal="left"/>
      <protection hidden="1"/>
    </xf>
    <xf numFmtId="0" fontId="0" fillId="10" borderId="53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5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2" borderId="45" xfId="0" applyFont="1" applyFill="1" applyBorder="1" applyAlignment="1" applyProtection="1">
      <alignment horizontal="left"/>
      <protection hidden="1"/>
    </xf>
    <xf numFmtId="0" fontId="2" fillId="2" borderId="46" xfId="0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2" borderId="35" xfId="0" applyFont="1" applyFill="1" applyBorder="1" applyAlignment="1" applyProtection="1">
      <alignment horizontal="left"/>
      <protection hidden="1"/>
    </xf>
    <xf numFmtId="0" fontId="2" fillId="2" borderId="36" xfId="0" applyFont="1" applyFill="1" applyBorder="1" applyAlignment="1" applyProtection="1">
      <alignment horizontal="left"/>
      <protection hidden="1"/>
    </xf>
    <xf numFmtId="0" fontId="2" fillId="9" borderId="66" xfId="0" applyFont="1" applyFill="1" applyBorder="1" applyAlignment="1" applyProtection="1">
      <alignment horizontal="center"/>
      <protection hidden="1"/>
    </xf>
    <xf numFmtId="0" fontId="2" fillId="9" borderId="49" xfId="0" applyFont="1" applyFill="1" applyBorder="1" applyAlignment="1" applyProtection="1">
      <alignment horizontal="center"/>
      <protection hidden="1"/>
    </xf>
    <xf numFmtId="0" fontId="2" fillId="9" borderId="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center" wrapText="1"/>
      <protection hidden="1"/>
    </xf>
    <xf numFmtId="0" fontId="2" fillId="2" borderId="39" xfId="0" applyFont="1" applyFill="1" applyBorder="1" applyAlignment="1" applyProtection="1">
      <alignment horizontal="center" wrapText="1"/>
      <protection hidden="1"/>
    </xf>
    <xf numFmtId="0" fontId="2" fillId="2" borderId="10" xfId="0" applyFont="1" applyFill="1" applyBorder="1" applyAlignment="1" applyProtection="1">
      <alignment horizontal="center" wrapText="1"/>
      <protection hidden="1"/>
    </xf>
    <xf numFmtId="0" fontId="2" fillId="2" borderId="27" xfId="0" applyFont="1" applyFill="1" applyBorder="1" applyAlignment="1" applyProtection="1">
      <alignment horizontal="center" wrapText="1"/>
      <protection hidden="1"/>
    </xf>
    <xf numFmtId="0" fontId="3" fillId="0" borderId="38" xfId="0" applyFont="1" applyFill="1" applyBorder="1" applyAlignment="1" applyProtection="1">
      <alignment horizontal="left" vertical="center"/>
      <protection hidden="1"/>
    </xf>
    <xf numFmtId="0" fontId="0" fillId="0" borderId="39" xfId="0" applyBorder="1" applyAlignment="1">
      <alignment horizontal="left" vertical="center"/>
    </xf>
    <xf numFmtId="0" fontId="2" fillId="2" borderId="81" xfId="0" applyFont="1" applyFill="1" applyBorder="1" applyAlignment="1" applyProtection="1">
      <alignment horizontal="left"/>
      <protection hidden="1"/>
    </xf>
    <xf numFmtId="0" fontId="2" fillId="2" borderId="51" xfId="0" applyFont="1" applyFill="1" applyBorder="1" applyAlignment="1" applyProtection="1">
      <alignment horizontal="left"/>
      <protection hidden="1"/>
    </xf>
    <xf numFmtId="0" fontId="2" fillId="2" borderId="52" xfId="0" applyFont="1" applyFill="1" applyBorder="1" applyAlignment="1" applyProtection="1">
      <alignment horizontal="left"/>
      <protection hidden="1"/>
    </xf>
    <xf numFmtId="49" fontId="0" fillId="2" borderId="38" xfId="0" applyNumberFormat="1" applyFill="1" applyBorder="1" applyAlignment="1" applyProtection="1">
      <alignment horizontal="center"/>
      <protection hidden="1"/>
    </xf>
    <xf numFmtId="49" fontId="0" fillId="0" borderId="39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</cellXfs>
  <cellStyles count="4">
    <cellStyle name="Komma" xfId="2" builtinId="3"/>
    <cellStyle name="Link" xfId="1" builtinId="8"/>
    <cellStyle name="Standard" xfId="0" builtinId="0"/>
    <cellStyle name="Währung" xfId="3" builtinId="4"/>
  </cellStyles>
  <dxfs count="0"/>
  <tableStyles count="0" defaultTableStyle="TableStyleMedium9" defaultPivotStyle="PivotStyleLight16"/>
  <colors>
    <mruColors>
      <color rgb="FFCCFFCC"/>
      <color rgb="FFFFCC99"/>
      <color rgb="FFCCFFFF"/>
      <color rgb="FFFF99CC"/>
      <color rgb="FFFF00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15</xdr:row>
      <xdr:rowOff>111125</xdr:rowOff>
    </xdr:from>
    <xdr:ext cx="65" cy="172227"/>
    <xdr:sp macro="" textlink="">
      <xdr:nvSpPr>
        <xdr:cNvPr id="2" name="Textfeld 1"/>
        <xdr:cNvSpPr txBox="1"/>
      </xdr:nvSpPr>
      <xdr:spPr>
        <a:xfrm>
          <a:off x="3505200" y="24580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abSelected="1" topLeftCell="D3" zoomScale="90" zoomScaleNormal="90" workbookViewId="0">
      <selection activeCell="P20" sqref="P20"/>
    </sheetView>
  </sheetViews>
  <sheetFormatPr baseColWidth="10" defaultColWidth="11.44140625" defaultRowHeight="13.2" x14ac:dyDescent="0.25"/>
  <cols>
    <col min="1" max="1" width="8.5546875" style="4" customWidth="1"/>
    <col min="2" max="2" width="11.44140625" style="4" customWidth="1"/>
    <col min="3" max="3" width="13.109375" style="4" customWidth="1"/>
    <col min="4" max="4" width="18.33203125" style="4" customWidth="1"/>
    <col min="5" max="5" width="19.5546875" style="4" customWidth="1"/>
    <col min="6" max="6" width="13.88671875" style="4" customWidth="1"/>
    <col min="7" max="7" width="13.6640625" style="4" customWidth="1"/>
    <col min="8" max="8" width="11.88671875" style="4" customWidth="1"/>
    <col min="9" max="9" width="14.109375" style="4" customWidth="1"/>
    <col min="10" max="10" width="16" style="4" customWidth="1"/>
    <col min="11" max="12" width="17.109375" style="4" customWidth="1"/>
    <col min="13" max="14" width="19.5546875" style="4" customWidth="1"/>
    <col min="15" max="15" width="20.33203125" style="4" customWidth="1"/>
    <col min="16" max="16" width="17.109375" style="4" customWidth="1"/>
    <col min="17" max="17" width="16.33203125" style="4" customWidth="1"/>
    <col min="18" max="16384" width="11.44140625" style="4"/>
  </cols>
  <sheetData>
    <row r="1" spans="1:32" s="2" customFormat="1" ht="24.75" customHeight="1" x14ac:dyDescent="0.25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1"/>
    </row>
    <row r="2" spans="1:32" ht="15" customHeight="1" x14ac:dyDescent="0.25">
      <c r="A2" s="262" t="s">
        <v>18</v>
      </c>
      <c r="B2" s="263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56"/>
      <c r="R2" s="44"/>
    </row>
    <row r="3" spans="1:32" ht="15" customHeight="1" x14ac:dyDescent="0.25">
      <c r="A3" s="247" t="s">
        <v>1</v>
      </c>
      <c r="B3" s="248"/>
      <c r="C3" s="265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3"/>
    </row>
    <row r="4" spans="1:32" ht="15" customHeight="1" x14ac:dyDescent="0.25">
      <c r="A4" s="247" t="s">
        <v>2</v>
      </c>
      <c r="B4" s="248"/>
      <c r="C4" s="267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3"/>
    </row>
    <row r="5" spans="1:32" s="141" customFormat="1" ht="36.75" customHeight="1" x14ac:dyDescent="0.3">
      <c r="A5" s="249" t="s">
        <v>73</v>
      </c>
      <c r="B5" s="250"/>
      <c r="C5" s="138"/>
      <c r="D5" s="147">
        <v>0</v>
      </c>
      <c r="E5" s="138" t="s">
        <v>92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139"/>
      <c r="AF5" s="140"/>
    </row>
    <row r="6" spans="1:32" ht="13.8" thickBot="1" x14ac:dyDescent="0.3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44"/>
      <c r="R6" s="44"/>
    </row>
    <row r="7" spans="1:32" s="5" customFormat="1" ht="54" customHeight="1" x14ac:dyDescent="0.25">
      <c r="A7" s="253" t="s">
        <v>23</v>
      </c>
      <c r="B7" s="251" t="s">
        <v>21</v>
      </c>
      <c r="C7" s="281" t="s">
        <v>60</v>
      </c>
      <c r="D7" s="278" t="s">
        <v>90</v>
      </c>
      <c r="E7" s="278" t="s">
        <v>91</v>
      </c>
      <c r="F7" s="256" t="s">
        <v>4</v>
      </c>
      <c r="G7" s="256" t="s">
        <v>5</v>
      </c>
      <c r="H7" s="253" t="s">
        <v>6</v>
      </c>
      <c r="I7" s="251" t="s">
        <v>7</v>
      </c>
      <c r="J7" s="253" t="s">
        <v>8</v>
      </c>
      <c r="K7" s="251" t="s">
        <v>9</v>
      </c>
      <c r="L7" s="256" t="s">
        <v>24</v>
      </c>
      <c r="M7" s="251" t="s">
        <v>20</v>
      </c>
      <c r="N7" s="125" t="s">
        <v>67</v>
      </c>
      <c r="O7" s="125" t="s">
        <v>68</v>
      </c>
      <c r="P7" s="256" t="s">
        <v>74</v>
      </c>
      <c r="Q7" s="256" t="s">
        <v>17</v>
      </c>
      <c r="R7" s="256" t="s">
        <v>34</v>
      </c>
    </row>
    <row r="8" spans="1:32" s="6" customFormat="1" ht="31.5" customHeight="1" thickBot="1" x14ac:dyDescent="0.3">
      <c r="A8" s="254"/>
      <c r="B8" s="252"/>
      <c r="C8" s="282"/>
      <c r="D8" s="279"/>
      <c r="E8" s="279"/>
      <c r="F8" s="257"/>
      <c r="G8" s="257"/>
      <c r="H8" s="254"/>
      <c r="I8" s="252"/>
      <c r="J8" s="288"/>
      <c r="K8" s="279"/>
      <c r="L8" s="257"/>
      <c r="M8" s="252"/>
      <c r="N8" s="126"/>
      <c r="O8" s="126"/>
      <c r="P8" s="257"/>
      <c r="Q8" s="257"/>
      <c r="R8" s="257"/>
    </row>
    <row r="9" spans="1:32" ht="18.899999999999999" customHeight="1" x14ac:dyDescent="0.25">
      <c r="A9" s="292" t="s">
        <v>10</v>
      </c>
      <c r="B9" s="211">
        <v>25</v>
      </c>
      <c r="C9" s="7">
        <v>0</v>
      </c>
      <c r="D9" s="58">
        <v>0</v>
      </c>
      <c r="E9" s="58">
        <v>0</v>
      </c>
      <c r="F9" s="9">
        <f t="shared" ref="F9:F17" si="0">(C9*J9)</f>
        <v>0</v>
      </c>
      <c r="G9" s="271"/>
      <c r="H9" s="78">
        <v>55</v>
      </c>
      <c r="I9" s="270"/>
      <c r="J9" s="80">
        <f>H9/Q9</f>
        <v>2.75</v>
      </c>
      <c r="K9" s="270"/>
      <c r="L9" s="8">
        <v>0.25</v>
      </c>
      <c r="M9" s="45">
        <f t="shared" ref="M9:M17" si="1">(C9+D9)*L9</f>
        <v>0</v>
      </c>
      <c r="N9" s="9">
        <v>0.57499999999999996</v>
      </c>
      <c r="O9" s="9">
        <f>(C9+D9)*N9</f>
        <v>0</v>
      </c>
      <c r="P9" s="9">
        <f>J9/2*(C9+D9)</f>
        <v>0</v>
      </c>
      <c r="Q9" s="8">
        <v>20</v>
      </c>
      <c r="R9" s="95">
        <f>(C9+D9)/$Q$9</f>
        <v>0</v>
      </c>
    </row>
    <row r="10" spans="1:32" ht="18.899999999999999" customHeight="1" x14ac:dyDescent="0.25">
      <c r="A10" s="292"/>
      <c r="B10" s="212">
        <v>35</v>
      </c>
      <c r="C10" s="7">
        <v>0</v>
      </c>
      <c r="D10" s="58">
        <v>0</v>
      </c>
      <c r="E10" s="58">
        <v>0</v>
      </c>
      <c r="F10" s="9">
        <f t="shared" si="0"/>
        <v>0</v>
      </c>
      <c r="G10" s="271"/>
      <c r="H10" s="78">
        <v>77</v>
      </c>
      <c r="I10" s="271"/>
      <c r="J10" s="80">
        <f t="shared" ref="J10:J17" si="2">H10/Q10</f>
        <v>3.85</v>
      </c>
      <c r="K10" s="271"/>
      <c r="L10" s="8">
        <v>0.35</v>
      </c>
      <c r="M10" s="9">
        <f t="shared" si="1"/>
        <v>0</v>
      </c>
      <c r="N10" s="9">
        <v>0.77500000000000002</v>
      </c>
      <c r="O10" s="9">
        <f t="shared" ref="O10:O17" si="3">(C10+D10)*N10</f>
        <v>0</v>
      </c>
      <c r="P10" s="9">
        <f t="shared" ref="P10:P14" si="4">J10/2*(C10+D10)</f>
        <v>0</v>
      </c>
      <c r="Q10" s="8">
        <v>20</v>
      </c>
      <c r="R10" s="95">
        <f>(C10+D10)/$Q$10</f>
        <v>0</v>
      </c>
    </row>
    <row r="11" spans="1:32" ht="18.899999999999999" customHeight="1" thickBot="1" x14ac:dyDescent="0.3">
      <c r="A11" s="293"/>
      <c r="B11" s="213">
        <v>45</v>
      </c>
      <c r="C11" s="10">
        <v>0</v>
      </c>
      <c r="D11" s="59">
        <v>0</v>
      </c>
      <c r="E11" s="59">
        <v>0</v>
      </c>
      <c r="F11" s="65">
        <f t="shared" si="0"/>
        <v>0</v>
      </c>
      <c r="G11" s="272"/>
      <c r="H11" s="79">
        <v>99</v>
      </c>
      <c r="I11" s="272"/>
      <c r="J11" s="81">
        <f t="shared" si="2"/>
        <v>4.95</v>
      </c>
      <c r="K11" s="272"/>
      <c r="L11" s="82">
        <v>0.45</v>
      </c>
      <c r="M11" s="65">
        <f t="shared" si="1"/>
        <v>0</v>
      </c>
      <c r="N11" s="128">
        <v>1</v>
      </c>
      <c r="O11" s="9">
        <f t="shared" si="3"/>
        <v>0</v>
      </c>
      <c r="P11" s="9">
        <f t="shared" si="4"/>
        <v>0</v>
      </c>
      <c r="Q11" s="64">
        <v>20</v>
      </c>
      <c r="R11" s="95">
        <f>(C11+D11)/$Q$9</f>
        <v>0</v>
      </c>
    </row>
    <row r="12" spans="1:32" ht="18.899999999999999" customHeight="1" x14ac:dyDescent="0.25">
      <c r="A12" s="258" t="s">
        <v>11</v>
      </c>
      <c r="B12" s="11">
        <v>25</v>
      </c>
      <c r="C12" s="12">
        <v>0</v>
      </c>
      <c r="D12" s="273"/>
      <c r="E12" s="61">
        <v>0</v>
      </c>
      <c r="F12" s="45">
        <f t="shared" si="0"/>
        <v>0</v>
      </c>
      <c r="G12" s="270"/>
      <c r="H12" s="68">
        <v>55</v>
      </c>
      <c r="I12" s="270"/>
      <c r="J12" s="68">
        <f t="shared" si="2"/>
        <v>5.5</v>
      </c>
      <c r="K12" s="270"/>
      <c r="L12" s="68">
        <v>0.5</v>
      </c>
      <c r="M12" s="45">
        <f t="shared" si="1"/>
        <v>0</v>
      </c>
      <c r="N12" s="45">
        <v>1.65</v>
      </c>
      <c r="O12" s="9">
        <f t="shared" si="3"/>
        <v>0</v>
      </c>
      <c r="P12" s="9">
        <f t="shared" si="4"/>
        <v>0</v>
      </c>
      <c r="Q12" s="13">
        <v>10</v>
      </c>
      <c r="R12" s="96">
        <f>(C12+D12)/$Q$12</f>
        <v>0</v>
      </c>
    </row>
    <row r="13" spans="1:32" ht="18.899999999999999" customHeight="1" x14ac:dyDescent="0.25">
      <c r="A13" s="258"/>
      <c r="B13" s="14">
        <v>35</v>
      </c>
      <c r="C13" s="15">
        <v>0</v>
      </c>
      <c r="D13" s="274"/>
      <c r="E13" s="62">
        <v>0</v>
      </c>
      <c r="F13" s="9">
        <f t="shared" si="0"/>
        <v>0</v>
      </c>
      <c r="G13" s="271"/>
      <c r="H13" s="69">
        <v>77</v>
      </c>
      <c r="I13" s="271"/>
      <c r="J13" s="69">
        <f t="shared" si="2"/>
        <v>7.7</v>
      </c>
      <c r="K13" s="271"/>
      <c r="L13" s="69">
        <v>0.7</v>
      </c>
      <c r="M13" s="9">
        <f t="shared" si="1"/>
        <v>0</v>
      </c>
      <c r="N13" s="9">
        <v>2.2999999999999998</v>
      </c>
      <c r="O13" s="9">
        <f t="shared" si="3"/>
        <v>0</v>
      </c>
      <c r="P13" s="9">
        <f t="shared" si="4"/>
        <v>0</v>
      </c>
      <c r="Q13" s="16">
        <v>10</v>
      </c>
      <c r="R13" s="96">
        <f>(C13+D13)/$Q$13</f>
        <v>0</v>
      </c>
    </row>
    <row r="14" spans="1:32" ht="18.899999999999999" customHeight="1" thickBot="1" x14ac:dyDescent="0.3">
      <c r="A14" s="259"/>
      <c r="B14" s="17">
        <v>45</v>
      </c>
      <c r="C14" s="10">
        <v>0</v>
      </c>
      <c r="D14" s="275"/>
      <c r="E14" s="63">
        <v>0</v>
      </c>
      <c r="F14" s="65">
        <f t="shared" si="0"/>
        <v>0</v>
      </c>
      <c r="G14" s="272"/>
      <c r="H14" s="70">
        <v>99</v>
      </c>
      <c r="I14" s="272"/>
      <c r="J14" s="70">
        <f t="shared" si="2"/>
        <v>9.9</v>
      </c>
      <c r="K14" s="272"/>
      <c r="L14" s="84">
        <v>0.9</v>
      </c>
      <c r="M14" s="65">
        <f t="shared" si="1"/>
        <v>0</v>
      </c>
      <c r="N14" s="128">
        <v>2.95</v>
      </c>
      <c r="O14" s="9">
        <f t="shared" si="3"/>
        <v>0</v>
      </c>
      <c r="P14" s="9">
        <f t="shared" si="4"/>
        <v>0</v>
      </c>
      <c r="Q14" s="18">
        <v>10</v>
      </c>
      <c r="R14" s="96">
        <f>(C14+D14)/$Q$14</f>
        <v>0</v>
      </c>
    </row>
    <row r="15" spans="1:32" ht="18.899999999999999" customHeight="1" thickBot="1" x14ac:dyDescent="0.3">
      <c r="A15" s="289" t="s">
        <v>12</v>
      </c>
      <c r="B15" s="19">
        <v>25</v>
      </c>
      <c r="C15" s="12">
        <v>0</v>
      </c>
      <c r="D15" s="60">
        <v>0</v>
      </c>
      <c r="E15" s="60">
        <v>0</v>
      </c>
      <c r="F15" s="45">
        <f t="shared" si="0"/>
        <v>0</v>
      </c>
      <c r="G15" s="20">
        <f>C15*K15</f>
        <v>0</v>
      </c>
      <c r="H15" s="71">
        <v>27.5</v>
      </c>
      <c r="I15" s="20">
        <v>27.5</v>
      </c>
      <c r="J15" s="75">
        <f t="shared" si="2"/>
        <v>1.1000000000000001</v>
      </c>
      <c r="K15" s="20">
        <f>I15/Q15</f>
        <v>1.1000000000000001</v>
      </c>
      <c r="L15" s="83">
        <v>0.2</v>
      </c>
      <c r="M15" s="78">
        <f t="shared" si="1"/>
        <v>0</v>
      </c>
      <c r="N15" s="130">
        <v>0.44</v>
      </c>
      <c r="O15" s="9">
        <f t="shared" si="3"/>
        <v>0</v>
      </c>
      <c r="P15" s="268"/>
      <c r="Q15" s="20">
        <v>25</v>
      </c>
      <c r="R15" s="97">
        <f>(C15+D15)/$Q$15</f>
        <v>0</v>
      </c>
    </row>
    <row r="16" spans="1:32" ht="18.899999999999999" customHeight="1" thickBot="1" x14ac:dyDescent="0.3">
      <c r="A16" s="290"/>
      <c r="B16" s="21">
        <v>35</v>
      </c>
      <c r="C16" s="15">
        <v>0</v>
      </c>
      <c r="D16" s="60">
        <v>0</v>
      </c>
      <c r="E16" s="60">
        <v>0</v>
      </c>
      <c r="F16" s="9">
        <f t="shared" si="0"/>
        <v>0</v>
      </c>
      <c r="G16" s="20">
        <f t="shared" ref="G16:G17" si="5">C16*K16</f>
        <v>0</v>
      </c>
      <c r="H16" s="72">
        <v>38.5</v>
      </c>
      <c r="I16" s="23">
        <v>38.5</v>
      </c>
      <c r="J16" s="76">
        <f t="shared" si="2"/>
        <v>1.54</v>
      </c>
      <c r="K16" s="20">
        <f>I16/Q16</f>
        <v>1.54</v>
      </c>
      <c r="L16" s="22">
        <v>0.28000000000000003</v>
      </c>
      <c r="M16" s="78">
        <f t="shared" si="1"/>
        <v>0</v>
      </c>
      <c r="N16" s="130">
        <v>0.6</v>
      </c>
      <c r="O16" s="9">
        <f t="shared" si="3"/>
        <v>0</v>
      </c>
      <c r="P16" s="268"/>
      <c r="Q16" s="23">
        <v>25</v>
      </c>
      <c r="R16" s="99">
        <f>(C16+D16)/$Q$16</f>
        <v>0</v>
      </c>
    </row>
    <row r="17" spans="1:18" ht="18.899999999999999" customHeight="1" thickBot="1" x14ac:dyDescent="0.3">
      <c r="A17" s="291"/>
      <c r="B17" s="85">
        <v>45</v>
      </c>
      <c r="C17" s="10">
        <v>0</v>
      </c>
      <c r="D17" s="60">
        <v>0</v>
      </c>
      <c r="E17" s="60">
        <v>0</v>
      </c>
      <c r="F17" s="65">
        <f t="shared" si="0"/>
        <v>0</v>
      </c>
      <c r="G17" s="20">
        <f t="shared" si="5"/>
        <v>0</v>
      </c>
      <c r="H17" s="73">
        <v>49.5</v>
      </c>
      <c r="I17" s="74">
        <v>49.5</v>
      </c>
      <c r="J17" s="77">
        <f t="shared" si="2"/>
        <v>2.4750000000000001</v>
      </c>
      <c r="K17" s="20">
        <f>I17/Q17</f>
        <v>2.4750000000000001</v>
      </c>
      <c r="L17" s="24">
        <v>0.45</v>
      </c>
      <c r="M17" s="78">
        <f t="shared" si="1"/>
        <v>0</v>
      </c>
      <c r="N17" s="130">
        <v>0.3</v>
      </c>
      <c r="O17" s="9">
        <f t="shared" si="3"/>
        <v>0</v>
      </c>
      <c r="P17" s="269"/>
      <c r="Q17" s="25">
        <v>20</v>
      </c>
      <c r="R17" s="95">
        <f>(C17+D17)/$Q$9</f>
        <v>0</v>
      </c>
    </row>
    <row r="18" spans="1:18" s="31" customFormat="1" ht="27.75" customHeight="1" thickBot="1" x14ac:dyDescent="0.3">
      <c r="A18" s="260" t="s">
        <v>13</v>
      </c>
      <c r="B18" s="261"/>
      <c r="C18" s="26">
        <f>SUM(C9:C17)</f>
        <v>0</v>
      </c>
      <c r="D18" s="26">
        <f>SUM(D9:D17)</f>
        <v>0</v>
      </c>
      <c r="E18" s="26">
        <f>SUM(E9:E17)</f>
        <v>0</v>
      </c>
      <c r="F18" s="27">
        <f>SUM(F9:F17)</f>
        <v>0</v>
      </c>
      <c r="G18" s="27">
        <f>SUM(G15:G17)</f>
        <v>0</v>
      </c>
      <c r="H18" s="28"/>
      <c r="I18" s="29"/>
      <c r="J18" s="29"/>
      <c r="K18" s="29"/>
      <c r="L18" s="55"/>
      <c r="M18" s="30">
        <f>SUM(M9:M17)</f>
        <v>0</v>
      </c>
      <c r="N18" s="129"/>
      <c r="O18" s="30">
        <f>SUM(O9:O17)</f>
        <v>0</v>
      </c>
      <c r="P18" s="30">
        <f>SUM(P9:P17)</f>
        <v>0</v>
      </c>
      <c r="R18" s="98"/>
    </row>
    <row r="19" spans="1:18" ht="8.25" customHeight="1" thickBot="1" x14ac:dyDescent="0.3">
      <c r="A19" s="29"/>
      <c r="B19" s="29"/>
      <c r="C19" s="32"/>
      <c r="D19" s="32"/>
      <c r="E19" s="32"/>
      <c r="F19" s="32"/>
      <c r="G19" s="32"/>
      <c r="H19" s="32"/>
      <c r="I19" s="31"/>
      <c r="J19" s="67"/>
      <c r="K19" s="67"/>
      <c r="L19" s="67"/>
      <c r="M19" s="31"/>
      <c r="N19" s="67"/>
      <c r="O19" s="42"/>
      <c r="R19" s="33"/>
    </row>
    <row r="20" spans="1:18" ht="78.75" customHeight="1" x14ac:dyDescent="0.25">
      <c r="A20" s="67"/>
      <c r="B20" s="163"/>
      <c r="C20" s="286" t="s">
        <v>63</v>
      </c>
      <c r="D20" s="286"/>
      <c r="E20" s="286"/>
      <c r="F20" s="287"/>
      <c r="G20" s="287"/>
      <c r="H20" s="283" t="s">
        <v>62</v>
      </c>
      <c r="I20" s="283"/>
      <c r="J20" s="284"/>
      <c r="K20" s="164" t="s">
        <v>70</v>
      </c>
      <c r="L20" s="165" t="s">
        <v>84</v>
      </c>
      <c r="M20" s="166" t="s">
        <v>81</v>
      </c>
      <c r="N20" s="167" t="s">
        <v>82</v>
      </c>
      <c r="O20" s="168" t="s">
        <v>71</v>
      </c>
      <c r="P20" s="168" t="s">
        <v>101</v>
      </c>
      <c r="Q20" s="33"/>
    </row>
    <row r="21" spans="1:18" ht="48.75" customHeight="1" x14ac:dyDescent="0.25">
      <c r="A21" s="255" t="s">
        <v>19</v>
      </c>
      <c r="B21" s="255"/>
      <c r="C21" s="255" t="s">
        <v>14</v>
      </c>
      <c r="D21" s="245" t="s">
        <v>15</v>
      </c>
      <c r="E21" s="245" t="s">
        <v>13</v>
      </c>
      <c r="F21" s="255" t="s">
        <v>79</v>
      </c>
      <c r="G21" s="255" t="s">
        <v>13</v>
      </c>
      <c r="H21" s="285" t="s">
        <v>14</v>
      </c>
      <c r="I21" s="285" t="s">
        <v>15</v>
      </c>
      <c r="J21" s="285" t="s">
        <v>13</v>
      </c>
      <c r="K21" s="276" t="s">
        <v>26</v>
      </c>
      <c r="L21" s="307" t="s">
        <v>88</v>
      </c>
      <c r="M21" s="308" t="s">
        <v>77</v>
      </c>
      <c r="N21" s="309" t="s">
        <v>78</v>
      </c>
      <c r="O21" s="294"/>
      <c r="P21" s="296" t="s">
        <v>96</v>
      </c>
      <c r="Q21" s="33"/>
    </row>
    <row r="22" spans="1:18" s="37" customFormat="1" ht="44.25" customHeight="1" x14ac:dyDescent="0.25">
      <c r="A22" s="255"/>
      <c r="B22" s="255"/>
      <c r="C22" s="255"/>
      <c r="D22" s="246"/>
      <c r="E22" s="246"/>
      <c r="F22" s="255"/>
      <c r="G22" s="255"/>
      <c r="H22" s="285"/>
      <c r="I22" s="285"/>
      <c r="J22" s="285"/>
      <c r="K22" s="276"/>
      <c r="L22" s="295"/>
      <c r="M22" s="295"/>
      <c r="N22" s="295"/>
      <c r="O22" s="295"/>
      <c r="P22" s="297"/>
    </row>
    <row r="23" spans="1:18" ht="18.899999999999999" customHeight="1" x14ac:dyDescent="0.25">
      <c r="A23" s="313" t="s">
        <v>69</v>
      </c>
      <c r="B23" s="313"/>
      <c r="C23" s="169">
        <f>F18</f>
        <v>0</v>
      </c>
      <c r="D23" s="169">
        <f>G18</f>
        <v>0</v>
      </c>
      <c r="E23" s="120">
        <f>SUM(C23,D23)</f>
        <v>0</v>
      </c>
      <c r="F23" s="119">
        <f>M18</f>
        <v>0</v>
      </c>
      <c r="G23" s="120">
        <f>E23+F23</f>
        <v>0</v>
      </c>
      <c r="H23" s="152">
        <f>(D9*J9)+(D10*J10)+(D11*J11)+(D12*J12)+(D13*J13)+(D14*J14)+I23</f>
        <v>0</v>
      </c>
      <c r="I23" s="152">
        <f>(D15*K15)+(D16*K16)+(D17*K17)</f>
        <v>0</v>
      </c>
      <c r="J23" s="152">
        <f>SUM(H23:I23)</f>
        <v>0</v>
      </c>
      <c r="K23" s="170">
        <v>4</v>
      </c>
      <c r="L23" s="131">
        <f>IF(O23&lt;D5*9.75+K23,O23-K23,D5*9.75)</f>
        <v>-4</v>
      </c>
      <c r="M23" s="135">
        <f>SUM(K23:L23)</f>
        <v>0</v>
      </c>
      <c r="N23" s="133">
        <f>SUM(G23+J23+M23)</f>
        <v>0</v>
      </c>
      <c r="O23" s="143">
        <f>O18</f>
        <v>0</v>
      </c>
      <c r="P23" s="143">
        <f>SUM(O23-M23)</f>
        <v>0</v>
      </c>
    </row>
    <row r="24" spans="1:18" ht="39" customHeight="1" x14ac:dyDescent="0.25">
      <c r="A24" s="310" t="s">
        <v>22</v>
      </c>
      <c r="B24" s="311"/>
      <c r="C24" s="121">
        <v>0</v>
      </c>
      <c r="D24" s="121">
        <v>0</v>
      </c>
      <c r="E24" s="120">
        <f>SUM(C24:D24)</f>
        <v>0</v>
      </c>
      <c r="F24" s="121">
        <v>0</v>
      </c>
      <c r="G24" s="120">
        <f>SUM(E24+F24)</f>
        <v>0</v>
      </c>
      <c r="H24" s="121">
        <v>0</v>
      </c>
      <c r="I24" s="121">
        <v>0</v>
      </c>
      <c r="J24" s="153">
        <f>SUM(H24:I24)</f>
        <v>0</v>
      </c>
      <c r="K24" s="171">
        <v>0</v>
      </c>
      <c r="L24" s="154">
        <v>0</v>
      </c>
      <c r="M24" s="155">
        <f>SUM(K24:L24)</f>
        <v>0</v>
      </c>
      <c r="N24" s="133">
        <f>SUM(G24+J24+M24)</f>
        <v>0</v>
      </c>
      <c r="O24" s="143"/>
      <c r="P24" s="180">
        <v>0</v>
      </c>
    </row>
    <row r="25" spans="1:18" ht="18.899999999999999" customHeight="1" x14ac:dyDescent="0.25">
      <c r="A25" s="312" t="s">
        <v>16</v>
      </c>
      <c r="B25" s="312"/>
      <c r="C25" s="122">
        <f>C24-C23</f>
        <v>0</v>
      </c>
      <c r="D25" s="122">
        <f>D24-D23</f>
        <v>0</v>
      </c>
      <c r="E25" s="122">
        <f>E24-E23</f>
        <v>0</v>
      </c>
      <c r="F25" s="122">
        <f>F24-F23</f>
        <v>0</v>
      </c>
      <c r="G25" s="122">
        <f>G24-G23</f>
        <v>0</v>
      </c>
      <c r="H25" s="172">
        <f>SUM(H24-H23)</f>
        <v>0</v>
      </c>
      <c r="I25" s="172">
        <f>I24-I23</f>
        <v>0</v>
      </c>
      <c r="J25" s="172">
        <f>SUM(J24-J23)</f>
        <v>0</v>
      </c>
      <c r="K25" s="132">
        <f t="shared" ref="K25:M25" si="6">K24-K23</f>
        <v>-4</v>
      </c>
      <c r="L25" s="132">
        <f t="shared" si="6"/>
        <v>4</v>
      </c>
      <c r="M25" s="132">
        <f t="shared" si="6"/>
        <v>0</v>
      </c>
      <c r="N25" s="134">
        <f>N24-N23</f>
        <v>0</v>
      </c>
      <c r="O25" s="144"/>
      <c r="P25" s="144">
        <f>SUM(P23-P24)</f>
        <v>0</v>
      </c>
    </row>
    <row r="26" spans="1:18" ht="27.75" customHeight="1" thickBot="1" x14ac:dyDescent="0.35">
      <c r="A26" s="29"/>
      <c r="B26" s="93"/>
      <c r="C26" s="304" t="s">
        <v>83</v>
      </c>
      <c r="D26" s="305"/>
      <c r="E26" s="305"/>
      <c r="F26" s="305"/>
      <c r="G26" s="306"/>
      <c r="H26" s="98"/>
      <c r="I26" s="29"/>
      <c r="J26" s="29"/>
      <c r="K26" s="29"/>
      <c r="L26" s="29"/>
      <c r="M26" s="29"/>
      <c r="N26" s="29"/>
      <c r="O26" s="44"/>
      <c r="P26" s="44"/>
      <c r="R26" s="3"/>
    </row>
    <row r="27" spans="1:18" x14ac:dyDescent="0.25">
      <c r="A27" s="31"/>
      <c r="B27" s="31"/>
      <c r="C27" s="29"/>
      <c r="D27" s="29"/>
      <c r="E27" s="29"/>
      <c r="F27" s="29"/>
      <c r="G27" s="29"/>
      <c r="H27" s="31"/>
      <c r="I27" s="31"/>
      <c r="J27" s="31"/>
      <c r="K27" s="31"/>
      <c r="L27" s="31"/>
      <c r="M27" s="31"/>
      <c r="N27" s="43"/>
      <c r="O27" s="56"/>
    </row>
    <row r="28" spans="1:18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142"/>
      <c r="L28" s="44"/>
      <c r="M28" s="44"/>
      <c r="N28" s="44"/>
    </row>
    <row r="29" spans="1:18" x14ac:dyDescent="0.25">
      <c r="A29" s="301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3"/>
      <c r="M29" s="57"/>
      <c r="N29" s="57"/>
    </row>
    <row r="30" spans="1:18" s="87" customFormat="1" ht="33" customHeight="1" x14ac:dyDescent="0.5">
      <c r="A30" s="298" t="s">
        <v>61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300"/>
      <c r="O30" s="86"/>
    </row>
    <row r="31" spans="1:18" ht="32.25" customHeight="1" x14ac:dyDescent="0.5">
      <c r="A31" s="298" t="s">
        <v>95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300"/>
      <c r="O31" s="3"/>
    </row>
    <row r="32" spans="1:18" ht="12.75" customHeight="1" x14ac:dyDescent="0.25">
      <c r="A32" s="94"/>
      <c r="B32" s="94"/>
      <c r="C32" s="94"/>
      <c r="D32" s="94"/>
      <c r="E32" s="94"/>
      <c r="F32" s="44"/>
      <c r="G32" s="44"/>
      <c r="H32" s="44"/>
      <c r="I32" s="44"/>
      <c r="J32" s="44"/>
      <c r="K32" s="44"/>
      <c r="L32" s="44"/>
      <c r="M32" s="44"/>
      <c r="N32" s="44"/>
    </row>
  </sheetData>
  <sheetProtection formatCells="0" formatColumns="0" formatRows="0" insertColumns="0" insertRows="0" insertHyperlinks="0" deleteColumns="0" deleteRows="0" sort="0" autoFilter="0" pivotTables="0"/>
  <mergeCells count="62">
    <mergeCell ref="O21:O22"/>
    <mergeCell ref="P21:P22"/>
    <mergeCell ref="A31:N31"/>
    <mergeCell ref="A30:N30"/>
    <mergeCell ref="A29:L29"/>
    <mergeCell ref="C26:G26"/>
    <mergeCell ref="L21:L22"/>
    <mergeCell ref="M21:M22"/>
    <mergeCell ref="N21:N22"/>
    <mergeCell ref="A24:B24"/>
    <mergeCell ref="A25:B25"/>
    <mergeCell ref="A23:B23"/>
    <mergeCell ref="C20:G20"/>
    <mergeCell ref="J7:J8"/>
    <mergeCell ref="A15:A17"/>
    <mergeCell ref="E7:E8"/>
    <mergeCell ref="K7:K8"/>
    <mergeCell ref="H7:H8"/>
    <mergeCell ref="G9:G11"/>
    <mergeCell ref="A9:A11"/>
    <mergeCell ref="K9:K11"/>
    <mergeCell ref="A3:B3"/>
    <mergeCell ref="K21:K22"/>
    <mergeCell ref="D21:D22"/>
    <mergeCell ref="C21:C22"/>
    <mergeCell ref="Q5:AD5"/>
    <mergeCell ref="R7:R8"/>
    <mergeCell ref="G7:G8"/>
    <mergeCell ref="D7:D8"/>
    <mergeCell ref="A6:P6"/>
    <mergeCell ref="M7:M8"/>
    <mergeCell ref="C7:C8"/>
    <mergeCell ref="L7:L8"/>
    <mergeCell ref="H20:J20"/>
    <mergeCell ref="H21:H22"/>
    <mergeCell ref="I21:I22"/>
    <mergeCell ref="J21:J22"/>
    <mergeCell ref="C2:P2"/>
    <mergeCell ref="C3:P3"/>
    <mergeCell ref="C4:P4"/>
    <mergeCell ref="P15:P17"/>
    <mergeCell ref="K12:K14"/>
    <mergeCell ref="I9:I11"/>
    <mergeCell ref="I12:I14"/>
    <mergeCell ref="G12:G14"/>
    <mergeCell ref="D12:D14"/>
    <mergeCell ref="A1:R1"/>
    <mergeCell ref="E21:E22"/>
    <mergeCell ref="A4:B4"/>
    <mergeCell ref="A5:B5"/>
    <mergeCell ref="I7:I8"/>
    <mergeCell ref="A7:A8"/>
    <mergeCell ref="B7:B8"/>
    <mergeCell ref="A21:B22"/>
    <mergeCell ref="G21:G22"/>
    <mergeCell ref="P7:P8"/>
    <mergeCell ref="Q7:Q8"/>
    <mergeCell ref="A12:A14"/>
    <mergeCell ref="F7:F8"/>
    <mergeCell ref="A18:B18"/>
    <mergeCell ref="F21:F22"/>
    <mergeCell ref="A2:B2"/>
  </mergeCells>
  <phoneticPr fontId="1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55" orientation="landscape" r:id="rId1"/>
  <headerFooter alignWithMargins="0"/>
  <ignoredErrors>
    <ignoredError sqref="G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120" zoomScaleNormal="120" zoomScaleSheetLayoutView="100" zoomScalePageLayoutView="120" workbookViewId="0">
      <selection activeCell="B21" sqref="B21"/>
    </sheetView>
  </sheetViews>
  <sheetFormatPr baseColWidth="10" defaultRowHeight="13.2" x14ac:dyDescent="0.25"/>
  <cols>
    <col min="1" max="1" width="23.88671875" customWidth="1"/>
    <col min="2" max="2" width="20.88671875" customWidth="1"/>
    <col min="3" max="3" width="11.88671875" bestFit="1" customWidth="1"/>
    <col min="4" max="4" width="14.6640625" customWidth="1"/>
    <col min="5" max="5" width="17.33203125" customWidth="1"/>
  </cols>
  <sheetData>
    <row r="1" spans="1:6" x14ac:dyDescent="0.25">
      <c r="A1" s="112" t="s">
        <v>75</v>
      </c>
      <c r="B1" s="187"/>
      <c r="C1" s="114"/>
      <c r="D1" s="115"/>
      <c r="F1" s="66"/>
    </row>
    <row r="2" spans="1:6" x14ac:dyDescent="0.25">
      <c r="A2" s="188" t="s">
        <v>46</v>
      </c>
      <c r="B2" s="189">
        <v>6355.47</v>
      </c>
      <c r="C2" s="114"/>
      <c r="D2" s="114"/>
      <c r="E2" s="110"/>
      <c r="F2" s="66"/>
    </row>
    <row r="3" spans="1:6" x14ac:dyDescent="0.25">
      <c r="A3" s="188" t="s">
        <v>45</v>
      </c>
      <c r="B3" s="189">
        <v>8543.85</v>
      </c>
      <c r="C3" s="114"/>
      <c r="D3" s="114"/>
      <c r="E3" s="114"/>
      <c r="F3" s="66"/>
    </row>
    <row r="4" spans="1:6" x14ac:dyDescent="0.25">
      <c r="A4" s="188" t="s">
        <v>44</v>
      </c>
      <c r="B4" s="189">
        <v>10967.82</v>
      </c>
      <c r="C4" s="114"/>
      <c r="D4" s="114"/>
      <c r="E4" s="114"/>
      <c r="F4" s="66"/>
    </row>
    <row r="5" spans="1:6" x14ac:dyDescent="0.25">
      <c r="A5" s="188" t="s">
        <v>56</v>
      </c>
      <c r="B5" s="189">
        <v>13474.78</v>
      </c>
      <c r="C5" s="114"/>
      <c r="D5" s="114"/>
      <c r="E5" s="114"/>
      <c r="F5" s="66"/>
    </row>
    <row r="6" spans="1:6" x14ac:dyDescent="0.25">
      <c r="A6" s="188" t="s">
        <v>55</v>
      </c>
      <c r="B6" s="189">
        <v>18233.84</v>
      </c>
      <c r="C6" s="114"/>
      <c r="D6" s="114"/>
      <c r="E6" s="114"/>
      <c r="F6" s="66"/>
    </row>
    <row r="7" spans="1:6" x14ac:dyDescent="0.25">
      <c r="A7" s="188" t="s">
        <v>54</v>
      </c>
      <c r="B7" s="189">
        <v>23387.32</v>
      </c>
      <c r="C7" s="114"/>
      <c r="D7" s="114"/>
      <c r="E7" s="114"/>
      <c r="F7" s="66"/>
    </row>
    <row r="8" spans="1:6" x14ac:dyDescent="0.25">
      <c r="A8" s="188" t="s">
        <v>43</v>
      </c>
      <c r="B8" s="189">
        <v>4983.3500000000004</v>
      </c>
      <c r="C8" s="110"/>
      <c r="D8" s="110"/>
      <c r="E8" s="110"/>
    </row>
    <row r="9" spans="1:6" x14ac:dyDescent="0.25">
      <c r="A9" s="188" t="s">
        <v>42</v>
      </c>
      <c r="B9" s="189">
        <v>6705.92</v>
      </c>
      <c r="C9" s="110"/>
      <c r="D9" s="110"/>
      <c r="E9" s="110"/>
    </row>
    <row r="10" spans="1:6" ht="13.8" thickBot="1" x14ac:dyDescent="0.3">
      <c r="A10" s="127" t="s">
        <v>41</v>
      </c>
      <c r="B10" s="189">
        <v>9744.92</v>
      </c>
      <c r="C10" s="127"/>
      <c r="D10" s="113"/>
      <c r="E10" s="110"/>
    </row>
    <row r="11" spans="1:6" s="193" customFormat="1" x14ac:dyDescent="0.25">
      <c r="A11" s="112" t="s">
        <v>53</v>
      </c>
      <c r="B11" s="190" t="s">
        <v>64</v>
      </c>
      <c r="C11" s="110"/>
      <c r="D11" s="191">
        <v>21856.29</v>
      </c>
      <c r="E11" s="192"/>
    </row>
    <row r="12" spans="1:6" s="193" customFormat="1" x14ac:dyDescent="0.25">
      <c r="A12" s="111"/>
      <c r="B12" s="194" t="s">
        <v>65</v>
      </c>
      <c r="C12" s="110"/>
      <c r="D12" s="195">
        <v>23382.7</v>
      </c>
      <c r="E12" s="196"/>
    </row>
    <row r="13" spans="1:6" s="193" customFormat="1" x14ac:dyDescent="0.25">
      <c r="A13" s="111"/>
      <c r="B13" s="194" t="s">
        <v>66</v>
      </c>
      <c r="C13" s="110"/>
      <c r="D13" s="195">
        <v>25237.93</v>
      </c>
      <c r="E13" s="196"/>
    </row>
    <row r="14" spans="1:6" s="193" customFormat="1" ht="13.8" thickBot="1" x14ac:dyDescent="0.3">
      <c r="A14" s="127"/>
      <c r="B14" s="197"/>
      <c r="C14" s="197"/>
      <c r="D14" s="198"/>
      <c r="E14" s="199"/>
    </row>
    <row r="15" spans="1:6" ht="21" customHeight="1" thickBot="1" x14ac:dyDescent="0.3">
      <c r="A15" s="66"/>
      <c r="B15" s="116"/>
      <c r="C15" s="66"/>
      <c r="D15" s="66"/>
    </row>
    <row r="16" spans="1:6" ht="13.8" thickBot="1" x14ac:dyDescent="0.3">
      <c r="A16" s="200" t="s">
        <v>51</v>
      </c>
      <c r="B16" s="201" t="s">
        <v>50</v>
      </c>
      <c r="C16" s="201" t="s">
        <v>49</v>
      </c>
      <c r="D16" s="202" t="s">
        <v>48</v>
      </c>
    </row>
    <row r="17" spans="1:9" x14ac:dyDescent="0.25">
      <c r="A17" s="205" t="s">
        <v>47</v>
      </c>
      <c r="B17" s="204" t="s">
        <v>86</v>
      </c>
      <c r="C17" s="210">
        <v>0</v>
      </c>
      <c r="D17" s="215">
        <f>C17*B2</f>
        <v>0</v>
      </c>
    </row>
    <row r="18" spans="1:9" x14ac:dyDescent="0.25">
      <c r="A18" s="205"/>
      <c r="B18" s="204" t="s">
        <v>97</v>
      </c>
      <c r="C18" s="182">
        <v>0</v>
      </c>
      <c r="D18" s="216">
        <f>C18*B3</f>
        <v>0</v>
      </c>
    </row>
    <row r="19" spans="1:9" ht="13.8" thickBot="1" x14ac:dyDescent="0.3">
      <c r="A19" s="206"/>
      <c r="B19" s="207" t="s">
        <v>98</v>
      </c>
      <c r="C19" s="182">
        <v>0</v>
      </c>
      <c r="D19" s="217">
        <f>C19*B4</f>
        <v>0</v>
      </c>
    </row>
    <row r="20" spans="1:9" ht="12.75" customHeight="1" x14ac:dyDescent="0.25">
      <c r="A20" s="203" t="s">
        <v>52</v>
      </c>
      <c r="B20" s="204" t="s">
        <v>86</v>
      </c>
      <c r="C20" s="181">
        <v>0</v>
      </c>
      <c r="D20" s="215">
        <f>C20*B2</f>
        <v>0</v>
      </c>
      <c r="F20" s="315" t="s">
        <v>57</v>
      </c>
      <c r="G20" s="316"/>
      <c r="H20" s="316"/>
      <c r="I20" s="317"/>
    </row>
    <row r="21" spans="1:9" x14ac:dyDescent="0.25">
      <c r="A21" s="205"/>
      <c r="B21" s="204" t="s">
        <v>97</v>
      </c>
      <c r="C21" s="182">
        <v>0</v>
      </c>
      <c r="D21" s="216">
        <f>C21*B3</f>
        <v>0</v>
      </c>
      <c r="F21" s="318"/>
      <c r="G21" s="319"/>
      <c r="H21" s="319"/>
      <c r="I21" s="320"/>
    </row>
    <row r="22" spans="1:9" ht="13.8" thickBot="1" x14ac:dyDescent="0.3">
      <c r="A22" s="206"/>
      <c r="B22" s="207" t="s">
        <v>98</v>
      </c>
      <c r="C22" s="182">
        <v>0</v>
      </c>
      <c r="D22" s="217">
        <f>C22*B4</f>
        <v>0</v>
      </c>
      <c r="F22" s="318"/>
      <c r="G22" s="319"/>
      <c r="H22" s="319"/>
      <c r="I22" s="320"/>
    </row>
    <row r="23" spans="1:9" x14ac:dyDescent="0.25">
      <c r="A23" s="203" t="s">
        <v>47</v>
      </c>
      <c r="B23" s="204" t="s">
        <v>87</v>
      </c>
      <c r="C23" s="181">
        <v>0</v>
      </c>
      <c r="D23" s="215">
        <f>C23*B2</f>
        <v>0</v>
      </c>
      <c r="E23" s="109"/>
      <c r="F23" s="318"/>
      <c r="G23" s="319"/>
      <c r="H23" s="319"/>
      <c r="I23" s="320"/>
    </row>
    <row r="24" spans="1:9" x14ac:dyDescent="0.25">
      <c r="A24" s="205"/>
      <c r="B24" s="204" t="s">
        <v>99</v>
      </c>
      <c r="C24" s="182">
        <v>0</v>
      </c>
      <c r="D24" s="216">
        <f>C24*B3</f>
        <v>0</v>
      </c>
      <c r="E24" s="109"/>
      <c r="F24" s="318"/>
      <c r="G24" s="319"/>
      <c r="H24" s="319"/>
      <c r="I24" s="320"/>
    </row>
    <row r="25" spans="1:9" ht="13.8" thickBot="1" x14ac:dyDescent="0.3">
      <c r="A25" s="206"/>
      <c r="B25" s="207" t="s">
        <v>100</v>
      </c>
      <c r="C25" s="186">
        <v>0</v>
      </c>
      <c r="D25" s="217">
        <f>C25*B4</f>
        <v>0</v>
      </c>
      <c r="F25" s="318"/>
      <c r="G25" s="319"/>
      <c r="H25" s="319"/>
      <c r="I25" s="320"/>
    </row>
    <row r="26" spans="1:9" x14ac:dyDescent="0.25">
      <c r="A26" s="205" t="s">
        <v>52</v>
      </c>
      <c r="B26" s="204" t="s">
        <v>87</v>
      </c>
      <c r="C26" s="185">
        <v>0</v>
      </c>
      <c r="D26" s="215">
        <f t="shared" ref="D26:D34" si="0">C26*B2</f>
        <v>0</v>
      </c>
      <c r="E26" s="109"/>
      <c r="F26" s="318"/>
      <c r="G26" s="319"/>
      <c r="H26" s="319"/>
      <c r="I26" s="320"/>
    </row>
    <row r="27" spans="1:9" ht="13.8" thickBot="1" x14ac:dyDescent="0.3">
      <c r="A27" s="208"/>
      <c r="B27" s="204" t="s">
        <v>99</v>
      </c>
      <c r="C27" s="183">
        <v>0</v>
      </c>
      <c r="D27" s="216">
        <f t="shared" si="0"/>
        <v>0</v>
      </c>
      <c r="E27" s="109"/>
      <c r="F27" s="321"/>
      <c r="G27" s="322"/>
      <c r="H27" s="322"/>
      <c r="I27" s="323"/>
    </row>
    <row r="28" spans="1:9" ht="13.8" thickBot="1" x14ac:dyDescent="0.3">
      <c r="A28" s="209"/>
      <c r="B28" s="204" t="s">
        <v>100</v>
      </c>
      <c r="C28" s="184">
        <v>0</v>
      </c>
      <c r="D28" s="217">
        <f t="shared" si="0"/>
        <v>0</v>
      </c>
    </row>
    <row r="29" spans="1:9" x14ac:dyDescent="0.25">
      <c r="A29" s="222" t="s">
        <v>40</v>
      </c>
      <c r="B29" s="223" t="s">
        <v>58</v>
      </c>
      <c r="C29" s="185">
        <v>0</v>
      </c>
      <c r="D29" s="216">
        <f t="shared" si="0"/>
        <v>0</v>
      </c>
    </row>
    <row r="30" spans="1:9" x14ac:dyDescent="0.25">
      <c r="A30" s="222"/>
      <c r="B30" s="224" t="s">
        <v>59</v>
      </c>
      <c r="C30" s="185">
        <v>0</v>
      </c>
      <c r="D30" s="216">
        <f t="shared" si="0"/>
        <v>0</v>
      </c>
    </row>
    <row r="31" spans="1:9" ht="13.8" thickBot="1" x14ac:dyDescent="0.3">
      <c r="A31" s="225"/>
      <c r="B31" s="226" t="s">
        <v>39</v>
      </c>
      <c r="C31" s="186">
        <v>0</v>
      </c>
      <c r="D31" s="220">
        <f t="shared" si="0"/>
        <v>0</v>
      </c>
    </row>
    <row r="32" spans="1:9" x14ac:dyDescent="0.25">
      <c r="A32" s="227" t="s">
        <v>40</v>
      </c>
      <c r="B32" s="228" t="s">
        <v>43</v>
      </c>
      <c r="C32" s="181">
        <v>0</v>
      </c>
      <c r="D32" s="221">
        <f t="shared" si="0"/>
        <v>0</v>
      </c>
      <c r="E32" s="314"/>
    </row>
    <row r="33" spans="1:5" x14ac:dyDescent="0.25">
      <c r="A33" s="229"/>
      <c r="B33" s="230" t="s">
        <v>42</v>
      </c>
      <c r="C33" s="183">
        <v>0</v>
      </c>
      <c r="D33" s="218">
        <f t="shared" si="0"/>
        <v>0</v>
      </c>
      <c r="E33" s="314"/>
    </row>
    <row r="34" spans="1:5" ht="13.8" thickBot="1" x14ac:dyDescent="0.3">
      <c r="A34" s="231"/>
      <c r="B34" s="232" t="s">
        <v>41</v>
      </c>
      <c r="C34" s="183">
        <v>0</v>
      </c>
      <c r="D34" s="217">
        <f t="shared" si="0"/>
        <v>0</v>
      </c>
      <c r="E34" s="314"/>
    </row>
    <row r="35" spans="1:5" x14ac:dyDescent="0.25">
      <c r="A35" s="229" t="s">
        <v>52</v>
      </c>
      <c r="B35" s="230" t="s">
        <v>43</v>
      </c>
      <c r="C35" s="183">
        <v>0</v>
      </c>
      <c r="D35" s="218">
        <f>C35*B8</f>
        <v>0</v>
      </c>
    </row>
    <row r="36" spans="1:5" x14ac:dyDescent="0.25">
      <c r="A36" s="233"/>
      <c r="B36" s="230" t="s">
        <v>42</v>
      </c>
      <c r="C36" s="183">
        <v>0</v>
      </c>
      <c r="D36" s="218">
        <f>C36*B9</f>
        <v>0</v>
      </c>
    </row>
    <row r="37" spans="1:5" ht="13.8" thickBot="1" x14ac:dyDescent="0.3">
      <c r="A37" s="234"/>
      <c r="B37" s="235" t="s">
        <v>41</v>
      </c>
      <c r="C37" s="184">
        <v>0</v>
      </c>
      <c r="D37" s="219">
        <f>C37*B10</f>
        <v>0</v>
      </c>
    </row>
    <row r="38" spans="1:5" x14ac:dyDescent="0.25">
      <c r="A38" s="111" t="s">
        <v>13</v>
      </c>
      <c r="B38" s="214"/>
      <c r="C38" s="242">
        <f>SUM(C17,C18,C19,C23,C24,C25,C32,C33,C34,C29,C30,C31)</f>
        <v>0</v>
      </c>
      <c r="D38" s="215">
        <f>SUM(D17:D37)</f>
        <v>0</v>
      </c>
    </row>
    <row r="39" spans="1:5" x14ac:dyDescent="0.25">
      <c r="A39" s="188"/>
      <c r="B39" s="110"/>
      <c r="C39" s="110"/>
      <c r="D39" s="236"/>
    </row>
    <row r="40" spans="1:5" x14ac:dyDescent="0.25">
      <c r="A40" s="111" t="s">
        <v>38</v>
      </c>
      <c r="B40" s="110"/>
      <c r="C40" s="110"/>
      <c r="D40" s="237">
        <f>SUM(C17:C19)*D11+SUM(C23:C25)*D12+SUM(C32:C34)*D11+SUM(C29:C30)*D12+SUM(C31*D13)</f>
        <v>0</v>
      </c>
      <c r="E40" s="101"/>
    </row>
    <row r="41" spans="1:5" x14ac:dyDescent="0.25">
      <c r="A41" s="111" t="s">
        <v>37</v>
      </c>
      <c r="B41" s="110"/>
      <c r="C41" s="110"/>
      <c r="D41" s="238">
        <f>D40-(D38)</f>
        <v>0</v>
      </c>
    </row>
    <row r="42" spans="1:5" x14ac:dyDescent="0.25">
      <c r="A42" s="104"/>
      <c r="B42" s="103"/>
      <c r="C42" s="103"/>
      <c r="D42" s="239"/>
    </row>
    <row r="43" spans="1:5" x14ac:dyDescent="0.25">
      <c r="A43" s="108" t="s">
        <v>36</v>
      </c>
      <c r="B43" s="107"/>
      <c r="C43" s="107"/>
      <c r="D43" s="240">
        <f>D41</f>
        <v>0</v>
      </c>
    </row>
    <row r="44" spans="1:5" ht="13.8" thickBot="1" x14ac:dyDescent="0.3">
      <c r="A44" s="106" t="s">
        <v>35</v>
      </c>
      <c r="B44" s="105"/>
      <c r="C44" s="105"/>
      <c r="D44" s="241" t="e">
        <f>D43/C38</f>
        <v>#DIV/0!</v>
      </c>
    </row>
    <row r="45" spans="1:5" x14ac:dyDescent="0.25">
      <c r="A45" s="102"/>
      <c r="B45" s="102"/>
      <c r="C45" s="102"/>
      <c r="D45" s="102"/>
    </row>
    <row r="61" spans="1:1" x14ac:dyDescent="0.25">
      <c r="A61" s="100"/>
    </row>
  </sheetData>
  <protectedRanges>
    <protectedRange sqref="C17:C37" name="Bereich1"/>
  </protectedRanges>
  <mergeCells count="2">
    <mergeCell ref="E32:E34"/>
    <mergeCell ref="F20:I27"/>
  </mergeCells>
  <pageMargins left="0.78740157499999996" right="0.78740157499999996" top="0.88" bottom="0.69" header="0.47" footer="0.16"/>
  <pageSetup paperSize="9" orientation="portrait" r:id="rId1"/>
  <headerFooter alignWithMargins="0">
    <oddHeader>&amp;C3,5-fache Pauschale</oddHeader>
  </headerFooter>
  <rowBreaks count="1" manualBreakCount="1"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A7" workbookViewId="0">
      <selection activeCell="B23" sqref="B23"/>
    </sheetView>
  </sheetViews>
  <sheetFormatPr baseColWidth="10" defaultColWidth="11.44140625" defaultRowHeight="13.2" x14ac:dyDescent="0.25"/>
  <cols>
    <col min="1" max="1" width="16" style="51" customWidth="1"/>
    <col min="2" max="2" width="57.5546875" style="51" customWidth="1"/>
    <col min="3" max="16384" width="11.44140625" style="51"/>
  </cols>
  <sheetData>
    <row r="1" spans="1:22" s="47" customFormat="1" ht="24.75" customHeight="1" x14ac:dyDescent="0.25">
      <c r="A1" s="347" t="s">
        <v>25</v>
      </c>
      <c r="B1" s="348"/>
      <c r="C1" s="348"/>
      <c r="D1" s="348"/>
      <c r="E1" s="348"/>
      <c r="F1" s="348"/>
      <c r="G1" s="348"/>
      <c r="H1" s="348"/>
      <c r="I1" s="348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U1" s="46"/>
    </row>
    <row r="2" spans="1:22" s="50" customFormat="1" ht="15" customHeight="1" x14ac:dyDescent="0.25">
      <c r="A2" s="350" t="s">
        <v>18</v>
      </c>
      <c r="B2" s="351"/>
      <c r="C2" s="352"/>
      <c r="D2" s="353"/>
      <c r="E2" s="353"/>
      <c r="F2" s="353"/>
      <c r="G2" s="353"/>
      <c r="H2" s="354"/>
      <c r="I2" s="91"/>
      <c r="J2" s="91"/>
      <c r="K2" s="91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2" s="50" customFormat="1" ht="15" customHeight="1" x14ac:dyDescent="0.25">
      <c r="A3" s="247" t="s">
        <v>1</v>
      </c>
      <c r="B3" s="248"/>
      <c r="C3" s="326"/>
      <c r="D3" s="327"/>
      <c r="E3" s="327"/>
      <c r="F3" s="327"/>
      <c r="G3" s="327"/>
      <c r="H3" s="328"/>
      <c r="I3" s="91"/>
      <c r="J3" s="91"/>
      <c r="K3" s="91"/>
      <c r="L3" s="48"/>
      <c r="M3" s="48"/>
      <c r="N3" s="48"/>
      <c r="O3" s="48"/>
      <c r="P3" s="48"/>
      <c r="Q3" s="48"/>
      <c r="R3" s="48"/>
      <c r="S3" s="48"/>
      <c r="T3" s="48"/>
      <c r="U3" s="49"/>
    </row>
    <row r="4" spans="1:22" s="50" customFormat="1" ht="15" customHeight="1" x14ac:dyDescent="0.25">
      <c r="A4" s="247" t="s">
        <v>2</v>
      </c>
      <c r="B4" s="248"/>
      <c r="C4" s="326"/>
      <c r="D4" s="327"/>
      <c r="E4" s="327"/>
      <c r="F4" s="327"/>
      <c r="G4" s="327"/>
      <c r="H4" s="328"/>
      <c r="I4" s="91"/>
      <c r="J4" s="91"/>
      <c r="K4" s="91"/>
      <c r="L4" s="48"/>
      <c r="M4" s="48"/>
      <c r="N4" s="48"/>
      <c r="O4" s="48"/>
      <c r="P4" s="48"/>
      <c r="Q4" s="48"/>
      <c r="R4" s="48"/>
      <c r="S4" s="48"/>
      <c r="T4" s="48"/>
      <c r="U4" s="49"/>
    </row>
    <row r="5" spans="1:22" s="50" customFormat="1" ht="15" customHeight="1" x14ac:dyDescent="0.25">
      <c r="A5" s="338" t="s">
        <v>3</v>
      </c>
      <c r="B5" s="339"/>
      <c r="C5" s="329"/>
      <c r="D5" s="330"/>
      <c r="E5" s="330"/>
      <c r="F5" s="330"/>
      <c r="G5" s="330"/>
      <c r="H5" s="331"/>
      <c r="I5" s="91"/>
      <c r="J5" s="91"/>
      <c r="K5" s="91"/>
      <c r="L5" s="48"/>
      <c r="M5" s="48"/>
      <c r="N5" s="48"/>
      <c r="O5" s="48"/>
      <c r="P5" s="48"/>
      <c r="Q5" s="48"/>
      <c r="R5" s="48"/>
      <c r="S5" s="48"/>
      <c r="T5" s="48"/>
      <c r="U5" s="49"/>
    </row>
    <row r="7" spans="1:22" ht="13.8" thickBot="1" x14ac:dyDescent="0.3"/>
    <row r="8" spans="1:22" s="4" customFormat="1" ht="21.75" customHeight="1" x14ac:dyDescent="0.25">
      <c r="A8" s="34"/>
      <c r="B8" s="34"/>
      <c r="C8" s="340" t="s">
        <v>31</v>
      </c>
      <c r="D8" s="341"/>
      <c r="E8" s="341"/>
      <c r="F8" s="341"/>
      <c r="G8" s="341"/>
      <c r="H8" s="342"/>
      <c r="I8" s="337"/>
      <c r="J8" s="337"/>
      <c r="K8" s="337"/>
      <c r="L8" s="337"/>
      <c r="M8" s="337"/>
      <c r="N8" s="3"/>
      <c r="O8" s="51"/>
      <c r="P8" s="51"/>
      <c r="Q8" s="51"/>
      <c r="R8" s="51"/>
      <c r="S8" s="51"/>
      <c r="T8" s="51"/>
      <c r="U8" s="33"/>
      <c r="V8" s="33"/>
    </row>
    <row r="9" spans="1:22" s="4" customFormat="1" ht="18.75" customHeight="1" x14ac:dyDescent="0.25">
      <c r="A9" s="343" t="s">
        <v>19</v>
      </c>
      <c r="B9" s="344"/>
      <c r="C9" s="156" t="s">
        <v>14</v>
      </c>
      <c r="D9" s="156" t="s">
        <v>14</v>
      </c>
      <c r="E9" s="151" t="s">
        <v>14</v>
      </c>
      <c r="F9" s="156" t="s">
        <v>15</v>
      </c>
      <c r="G9" s="156" t="s">
        <v>15</v>
      </c>
      <c r="H9" s="151" t="s">
        <v>15</v>
      </c>
      <c r="I9" s="333"/>
      <c r="J9" s="333"/>
      <c r="K9" s="333"/>
      <c r="L9" s="333"/>
      <c r="M9" s="333"/>
      <c r="N9" s="3"/>
      <c r="O9" s="51"/>
      <c r="P9" s="51"/>
      <c r="Q9" s="51"/>
      <c r="R9" s="51"/>
      <c r="S9" s="51"/>
      <c r="T9" s="51"/>
      <c r="U9" s="33"/>
      <c r="V9" s="33"/>
    </row>
    <row r="10" spans="1:22" s="37" customFormat="1" ht="18.899999999999999" customHeight="1" x14ac:dyDescent="0.25">
      <c r="A10" s="345"/>
      <c r="B10" s="346"/>
      <c r="C10" s="156" t="s">
        <v>28</v>
      </c>
      <c r="D10" s="156" t="s">
        <v>29</v>
      </c>
      <c r="E10" s="151" t="s">
        <v>30</v>
      </c>
      <c r="F10" s="156" t="s">
        <v>28</v>
      </c>
      <c r="G10" s="156" t="s">
        <v>29</v>
      </c>
      <c r="H10" s="151" t="s">
        <v>30</v>
      </c>
      <c r="I10" s="333"/>
      <c r="J10" s="333"/>
      <c r="K10" s="333"/>
      <c r="L10" s="333"/>
      <c r="M10" s="333"/>
      <c r="N10" s="36"/>
      <c r="O10" s="51"/>
      <c r="P10" s="51"/>
      <c r="Q10" s="51"/>
      <c r="R10" s="51"/>
      <c r="S10" s="51"/>
      <c r="T10" s="51"/>
    </row>
    <row r="11" spans="1:22" s="4" customFormat="1" ht="18.899999999999999" customHeight="1" x14ac:dyDescent="0.25">
      <c r="A11" s="334" t="s">
        <v>76</v>
      </c>
      <c r="B11" s="335"/>
      <c r="C11" s="157">
        <f>'Stundenberechnung KiBiz'!C23+'Stundenberechnung KiBiz'!F23</f>
        <v>0</v>
      </c>
      <c r="D11" s="157">
        <f>'Stundenberechnung KiBiz'!C24+'Stundenberechnung KiBiz'!F24</f>
        <v>0</v>
      </c>
      <c r="E11" s="158">
        <f>D11-C11</f>
        <v>0</v>
      </c>
      <c r="F11" s="157">
        <f>'Stundenberechnung KiBiz'!D23</f>
        <v>0</v>
      </c>
      <c r="G11" s="157">
        <f>'Stundenberechnung KiBiz'!D24</f>
        <v>0</v>
      </c>
      <c r="H11" s="158">
        <f>G11-F11</f>
        <v>0</v>
      </c>
      <c r="I11" s="38"/>
      <c r="J11" s="52"/>
      <c r="K11" s="38"/>
      <c r="L11" s="336"/>
      <c r="M11" s="337"/>
      <c r="N11" s="3"/>
      <c r="O11" s="51"/>
      <c r="P11" s="51"/>
      <c r="Q11" s="51"/>
      <c r="R11" s="51"/>
      <c r="S11" s="51"/>
      <c r="T11" s="51"/>
    </row>
    <row r="12" spans="1:22" s="4" customFormat="1" ht="18.899999999999999" customHeight="1" x14ac:dyDescent="0.45">
      <c r="A12" s="312" t="s">
        <v>85</v>
      </c>
      <c r="B12" s="349"/>
      <c r="C12" s="157">
        <f>'Stundenberechnung KiBiz'!M23</f>
        <v>0</v>
      </c>
      <c r="D12" s="157">
        <f>'Stundenberechnung KiBiz'!M24</f>
        <v>0</v>
      </c>
      <c r="E12" s="158">
        <f>D12-C12</f>
        <v>0</v>
      </c>
      <c r="F12" s="160"/>
      <c r="G12" s="177">
        <v>0</v>
      </c>
      <c r="H12" s="158"/>
      <c r="I12" s="38"/>
      <c r="J12" s="52"/>
      <c r="K12" s="38"/>
      <c r="L12" s="136"/>
      <c r="M12" s="137"/>
      <c r="N12" s="3"/>
      <c r="O12" s="51"/>
      <c r="P12" s="51"/>
      <c r="Q12" s="51"/>
      <c r="R12" s="51"/>
      <c r="S12" s="51"/>
      <c r="T12" s="51"/>
    </row>
    <row r="13" spans="1:22" s="4" customFormat="1" ht="18.899999999999999" customHeight="1" x14ac:dyDescent="0.25">
      <c r="A13" s="312" t="s">
        <v>62</v>
      </c>
      <c r="B13" s="349"/>
      <c r="C13" s="157">
        <f>'Stundenberechnung KiBiz'!H23</f>
        <v>0</v>
      </c>
      <c r="D13" s="157">
        <f>'Stundenberechnung KiBiz'!H24</f>
        <v>0</v>
      </c>
      <c r="E13" s="158">
        <f>D13-C13</f>
        <v>0</v>
      </c>
      <c r="F13" s="157">
        <f>'Stundenberechnung KiBiz'!I23</f>
        <v>0</v>
      </c>
      <c r="G13" s="157">
        <f>'Stundenberechnung KiBiz'!I24</f>
        <v>0</v>
      </c>
      <c r="H13" s="158">
        <f>G13-F13</f>
        <v>0</v>
      </c>
      <c r="I13" s="38"/>
      <c r="J13" s="52"/>
      <c r="K13" s="38"/>
      <c r="L13" s="117"/>
      <c r="M13" s="118"/>
      <c r="N13" s="3"/>
      <c r="O13" s="51"/>
      <c r="P13" s="51"/>
      <c r="Q13" s="51"/>
      <c r="R13" s="51"/>
      <c r="S13" s="51"/>
      <c r="T13" s="51"/>
    </row>
    <row r="14" spans="1:22" s="4" customFormat="1" ht="18.899999999999999" customHeight="1" x14ac:dyDescent="0.25">
      <c r="A14" s="53" t="s">
        <v>33</v>
      </c>
      <c r="B14" s="90"/>
      <c r="C14" s="157">
        <f>'Stundenberechnung KiBiz'!E18*3.9</f>
        <v>0</v>
      </c>
      <c r="D14" s="159">
        <v>0</v>
      </c>
      <c r="E14" s="158">
        <f>D14-C14</f>
        <v>0</v>
      </c>
      <c r="F14" s="160"/>
      <c r="G14" s="177">
        <v>0</v>
      </c>
      <c r="H14" s="158"/>
      <c r="I14" s="38"/>
      <c r="J14" s="52"/>
      <c r="K14" s="38"/>
      <c r="L14" s="89"/>
      <c r="M14" s="88"/>
      <c r="N14" s="3"/>
      <c r="O14" s="51"/>
      <c r="P14" s="51"/>
      <c r="Q14" s="51"/>
      <c r="R14" s="51"/>
      <c r="S14" s="51"/>
      <c r="T14" s="51"/>
    </row>
    <row r="15" spans="1:22" s="50" customFormat="1" ht="18.899999999999999" customHeight="1" x14ac:dyDescent="0.25">
      <c r="A15" s="148" t="s">
        <v>94</v>
      </c>
      <c r="B15" s="149"/>
      <c r="C15" s="159">
        <v>0</v>
      </c>
      <c r="D15" s="159">
        <v>0</v>
      </c>
      <c r="E15" s="158">
        <f t="shared" ref="E15:E17" si="0">D15-C15</f>
        <v>0</v>
      </c>
      <c r="F15" s="160"/>
      <c r="G15" s="160"/>
      <c r="H15" s="160"/>
      <c r="I15" s="38"/>
      <c r="J15" s="52"/>
      <c r="K15" s="38"/>
      <c r="L15" s="145"/>
      <c r="M15" s="146"/>
      <c r="N15" s="49"/>
      <c r="O15" s="150"/>
      <c r="P15" s="150"/>
      <c r="Q15" s="150"/>
      <c r="R15" s="150"/>
      <c r="S15" s="150"/>
      <c r="T15" s="150"/>
    </row>
    <row r="16" spans="1:22" s="4" customFormat="1" ht="18.899999999999999" customHeight="1" x14ac:dyDescent="0.25">
      <c r="A16" s="53" t="s">
        <v>27</v>
      </c>
      <c r="B16" s="54"/>
      <c r="C16" s="159">
        <v>0</v>
      </c>
      <c r="D16" s="159">
        <v>0</v>
      </c>
      <c r="E16" s="158">
        <f t="shared" si="0"/>
        <v>0</v>
      </c>
      <c r="F16" s="161"/>
      <c r="G16" s="161"/>
      <c r="H16" s="162"/>
      <c r="I16" s="38"/>
      <c r="J16" s="52"/>
      <c r="K16" s="38"/>
      <c r="L16" s="39"/>
      <c r="M16" s="35"/>
      <c r="N16" s="3"/>
      <c r="O16" s="51"/>
      <c r="P16" s="51"/>
      <c r="Q16" s="51"/>
      <c r="R16" s="51"/>
      <c r="S16" s="51"/>
      <c r="T16" s="51"/>
    </row>
    <row r="17" spans="1:20" s="4" customFormat="1" ht="18.899999999999999" customHeight="1" x14ac:dyDescent="0.25">
      <c r="A17" s="53" t="s">
        <v>80</v>
      </c>
      <c r="B17" s="54"/>
      <c r="C17" s="159">
        <v>0</v>
      </c>
      <c r="D17" s="159">
        <v>0</v>
      </c>
      <c r="E17" s="158">
        <f t="shared" si="0"/>
        <v>0</v>
      </c>
      <c r="F17" s="161"/>
      <c r="G17" s="161"/>
      <c r="H17" s="161"/>
      <c r="I17" s="38"/>
      <c r="J17" s="52"/>
      <c r="K17" s="38"/>
      <c r="L17" s="39"/>
      <c r="M17" s="35"/>
      <c r="N17" s="3"/>
      <c r="O17" s="51"/>
      <c r="P17" s="51"/>
      <c r="Q17" s="51"/>
      <c r="R17" s="51"/>
      <c r="S17" s="51"/>
      <c r="T17" s="51"/>
    </row>
    <row r="18" spans="1:20" s="4" customFormat="1" ht="18.899999999999999" customHeight="1" x14ac:dyDescent="0.25">
      <c r="A18" s="178" t="s">
        <v>89</v>
      </c>
      <c r="B18" s="179"/>
      <c r="C18" s="161"/>
      <c r="D18" s="161"/>
      <c r="E18" s="161"/>
      <c r="F18" s="161"/>
      <c r="G18" s="157">
        <f>'Stundenberechnung KiBiz'!P24</f>
        <v>0</v>
      </c>
      <c r="H18" s="158"/>
      <c r="I18" s="38"/>
      <c r="J18" s="52"/>
      <c r="K18" s="38"/>
      <c r="L18" s="175"/>
      <c r="M18" s="176"/>
      <c r="N18" s="41"/>
      <c r="O18" s="51"/>
      <c r="P18" s="51"/>
      <c r="Q18" s="51"/>
      <c r="R18" s="51"/>
      <c r="S18" s="51"/>
      <c r="T18" s="51"/>
    </row>
    <row r="19" spans="1:20" s="4" customFormat="1" ht="18.899999999999999" customHeight="1" x14ac:dyDescent="0.25">
      <c r="A19" s="324" t="s">
        <v>13</v>
      </c>
      <c r="B19" s="325"/>
      <c r="C19" s="158">
        <f>SUM(C11:C18)</f>
        <v>0</v>
      </c>
      <c r="D19" s="158">
        <f>SUM(D11:D18)</f>
        <v>0</v>
      </c>
      <c r="E19" s="158">
        <f>SUM(E11:E18)</f>
        <v>0</v>
      </c>
      <c r="F19" s="158">
        <f t="shared" ref="F19" si="1">SUM(F11:F17)</f>
        <v>0</v>
      </c>
      <c r="G19" s="158">
        <f>SUM(G11:G18)</f>
        <v>0</v>
      </c>
      <c r="H19" s="158">
        <f>SUM(H11:H18)</f>
        <v>0</v>
      </c>
      <c r="I19" s="40"/>
      <c r="J19" s="40"/>
      <c r="K19" s="40"/>
      <c r="L19" s="332"/>
      <c r="M19" s="332"/>
      <c r="N19" s="41"/>
      <c r="O19" s="42"/>
    </row>
    <row r="22" spans="1:20" x14ac:dyDescent="0.25">
      <c r="A22" s="173"/>
      <c r="B22" s="92" t="s">
        <v>32</v>
      </c>
    </row>
    <row r="23" spans="1:20" ht="21" x14ac:dyDescent="0.5">
      <c r="A23" s="174" t="s">
        <v>72</v>
      </c>
      <c r="B23" s="92" t="s">
        <v>96</v>
      </c>
    </row>
    <row r="24" spans="1:20" ht="13.8" x14ac:dyDescent="0.25">
      <c r="B24" s="243" t="s">
        <v>93</v>
      </c>
    </row>
  </sheetData>
  <sheetProtection formatCells="0" formatColumns="0" formatRows="0" insertHyperlinks="0" deleteColumns="0" deleteRows="0" sort="0" autoFilter="0" pivotTables="0"/>
  <mergeCells count="23">
    <mergeCell ref="A1:I1"/>
    <mergeCell ref="A13:B13"/>
    <mergeCell ref="A2:B2"/>
    <mergeCell ref="A3:B3"/>
    <mergeCell ref="C2:H2"/>
    <mergeCell ref="C3:H3"/>
    <mergeCell ref="A12:B12"/>
    <mergeCell ref="A19:B19"/>
    <mergeCell ref="C4:H4"/>
    <mergeCell ref="C5:H5"/>
    <mergeCell ref="L19:M19"/>
    <mergeCell ref="L9:M10"/>
    <mergeCell ref="A11:B11"/>
    <mergeCell ref="L11:M11"/>
    <mergeCell ref="A4:B4"/>
    <mergeCell ref="A5:B5"/>
    <mergeCell ref="C8:H8"/>
    <mergeCell ref="I8:J8"/>
    <mergeCell ref="K8:M8"/>
    <mergeCell ref="A9:B10"/>
    <mergeCell ref="I9:I10"/>
    <mergeCell ref="J9:J10"/>
    <mergeCell ref="K9:K1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VIS_AktenplanKatalog xmlns="8df8f887-0648-4a62-951e-0b45549ce30f">Projekt-APL</VIS_AktenplanKatalog>
    <VIS_Ablage xmlns="8df8f887-0648-4a62-951e-0b45549ce30f">EBK__Portale</VIS_Ablage>
    <VIS_ErstelltVon xmlns="8df8f887-0648-4a62-951e-0b45549ce30f">Mirelle.Zohar</VIS_ErstelltVon>
    <VIS_Federfuehrung xmlns="8df8f887-0648-4a62-951e-0b45549ce30f">Zohar, Mirelle</VIS_Federfuehrung>
    <VIS_GueltigAb xmlns="8df8f887-0648-4a62-951e-0b45549ce30f">2016-03-20T23:00:00+00:00</VIS_GueltigAb>
    <VIS_Aussondstatus xmlns="8df8f887-0648-4a62-951e-0b45549ce30f">aktiver Bestand</VIS_Aussondstatus>
    <Registrier_Nr xmlns="8df8f887-0648-4a62-951e-0b45549ce30f">1783/2019</Registrier_Nr>
    <VIS_GeaendertVon xmlns="8df8f887-0648-4a62-951e-0b45549ce30f">Mirelle.Zohar</VIS_GeaendertVon>
    <VIS_Medium xmlns="8df8f887-0648-4a62-951e-0b45549ce30f">Elektronisch</VIS_Medium>
    <VIS_GeaendertAm xmlns="8df8f887-0648-4a62-951e-0b45549ce30f">2019-08-14T22:00:00+00:00</VIS_GeaendertAm>
    <VIS_ErstelltAm xmlns="8df8f887-0648-4a62-951e-0b45549ce30f">2019-08-14T22:00:00+00:00</VIS_ErstelltAm>
    <VIS_Nummernkreis xmlns="8df8f887-0648-4a62-951e-0b45549ce30f">Allgemein</VIS_Nummernkreis>
    <VIS_unserZeichen xmlns="8df8f887-0648-4a62-951e-0b45549ce30f">D10862/2019</VIS_unserZeichen>
    <_dlc_DocId xmlns="193a623d-c9ba-43e0-beab-4d6ed6419c0c">JD456Q3S7W27-1083564291-28504</_dlc_DocId>
    <_dlc_DocIdUrl xmlns="193a623d-c9ba-43e0-beab-4d6ed6419c0c">
      <Url>http://gvb-portal/_layouts/15/DocIdRedir.aspx?ID=JD456Q3S7W27-1083564291-28504</Url>
      <Description>JD456Q3S7W27-1083564291-28504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9E2C2A126D1845A7545C1DC68E25BF" ma:contentTypeVersion="13" ma:contentTypeDescription="Ein neues Dokument erstellen." ma:contentTypeScope="" ma:versionID="dabb08cdcba63940adf681e547cf2170">
  <xsd:schema xmlns:xsd="http://www.w3.org/2001/XMLSchema" xmlns:xs="http://www.w3.org/2001/XMLSchema" xmlns:p="http://schemas.microsoft.com/office/2006/metadata/properties" xmlns:ns2="193a623d-c9ba-43e0-beab-4d6ed6419c0c" xmlns:ns3="8df8f887-0648-4a62-951e-0b45549ce30f" targetNamespace="http://schemas.microsoft.com/office/2006/metadata/properties" ma:root="true" ma:fieldsID="65f52e126791502331b858f31fc1e377" ns2:_="" ns3:_="">
    <xsd:import namespace="193a623d-c9ba-43e0-beab-4d6ed6419c0c"/>
    <xsd:import namespace="8df8f887-0648-4a62-951e-0b45549ce30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IS_ErstelltVon" minOccurs="0"/>
                <xsd:element ref="ns3:VIS_GeaendertVon" minOccurs="0"/>
                <xsd:element ref="ns3:VIS_Federfuehrung" minOccurs="0"/>
                <xsd:element ref="ns3:VIS_Medium" minOccurs="0"/>
                <xsd:element ref="ns3:VIS_Nummernkreis" minOccurs="0"/>
                <xsd:element ref="ns3:VIS_Aussondstatus" minOccurs="0"/>
                <xsd:element ref="ns3:Registrier_Nr" minOccurs="0"/>
                <xsd:element ref="ns3:VIS_unserZeichen" minOccurs="0"/>
                <xsd:element ref="ns3:VIS_AktenplanKatalog" minOccurs="0"/>
                <xsd:element ref="ns3:VIS_Ablage" minOccurs="0"/>
                <xsd:element ref="ns3:VIS_ErstelltAm" minOccurs="0"/>
                <xsd:element ref="ns3:VIS_GeaendertAm" minOccurs="0"/>
                <xsd:element ref="ns3:VIS_Gueltig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a623d-c9ba-43e0-beab-4d6ed6419c0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f887-0648-4a62-951e-0b45549ce30f" elementFormDefault="qualified">
    <xsd:import namespace="http://schemas.microsoft.com/office/2006/documentManagement/types"/>
    <xsd:import namespace="http://schemas.microsoft.com/office/infopath/2007/PartnerControls"/>
    <xsd:element name="VIS_ErstelltVon" ma:index="11" nillable="true" ma:displayName="ErstelltVon" ma:internalName="VIS_ErstelltVon">
      <xsd:simpleType>
        <xsd:restriction base="dms:Text"/>
      </xsd:simpleType>
    </xsd:element>
    <xsd:element name="VIS_GeaendertVon" ma:index="12" nillable="true" ma:displayName="GeändertVon" ma:internalName="VIS_GeaendertVon">
      <xsd:simpleType>
        <xsd:restriction base="dms:Text"/>
      </xsd:simpleType>
    </xsd:element>
    <xsd:element name="VIS_Federfuehrung" ma:index="13" nillable="true" ma:displayName="Federführung" ma:internalName="VIS_Federfuehrung">
      <xsd:simpleType>
        <xsd:restriction base="dms:Text"/>
      </xsd:simpleType>
    </xsd:element>
    <xsd:element name="VIS_Medium" ma:index="14" nillable="true" ma:displayName="Medium" ma:internalName="VIS_Medium">
      <xsd:simpleType>
        <xsd:restriction base="dms:Text"/>
      </xsd:simpleType>
    </xsd:element>
    <xsd:element name="VIS_Nummernkreis" ma:index="15" nillable="true" ma:displayName="Nummernkreis" ma:internalName="VIS_Nummernkreis">
      <xsd:simpleType>
        <xsd:restriction base="dms:Text"/>
      </xsd:simpleType>
    </xsd:element>
    <xsd:element name="VIS_Aussondstatus" ma:index="16" nillable="true" ma:displayName="Aussondstatus" ma:internalName="VIS_Aussondstatus">
      <xsd:simpleType>
        <xsd:restriction base="dms:Text"/>
      </xsd:simpleType>
    </xsd:element>
    <xsd:element name="Registrier_Nr" ma:index="17" nillable="true" ma:displayName="Registrier-Nr" ma:internalName="Registrier_Nr">
      <xsd:simpleType>
        <xsd:restriction base="dms:Text"/>
      </xsd:simpleType>
    </xsd:element>
    <xsd:element name="VIS_unserZeichen" ma:index="18" nillable="true" ma:displayName="unserZeichen" ma:internalName="VIS_unserZeichen">
      <xsd:simpleType>
        <xsd:restriction base="dms:Text"/>
      </xsd:simpleType>
    </xsd:element>
    <xsd:element name="VIS_AktenplanKatalog" ma:index="19" nillable="true" ma:displayName="AktenplanKatalog" ma:internalName="VIS_AktenplanKatalog">
      <xsd:simpleType>
        <xsd:restriction base="dms:Text"/>
      </xsd:simpleType>
    </xsd:element>
    <xsd:element name="VIS_Ablage" ma:index="20" nillable="true" ma:displayName="Ablage" ma:internalName="VIS_Ablage">
      <xsd:simpleType>
        <xsd:restriction base="dms:Text"/>
      </xsd:simpleType>
    </xsd:element>
    <xsd:element name="VIS_ErstelltAm" ma:index="21" nillable="true" ma:displayName="ErstelltAm" ma:internalName="VIS_ErstelltAm">
      <xsd:simpleType>
        <xsd:restriction base="dms:DateTime"/>
      </xsd:simpleType>
    </xsd:element>
    <xsd:element name="VIS_GeaendertAm" ma:index="22" nillable="true" ma:displayName="GeändertAm" ma:internalName="VIS_GeaendertAm">
      <xsd:simpleType>
        <xsd:restriction base="dms:DateTime"/>
      </xsd:simpleType>
    </xsd:element>
    <xsd:element name="VIS_GueltigAb" ma:index="23" nillable="true" ma:displayName="GültigAb" ma:internalName="VIS_GueltigAb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389CB8-606D-44BF-89C7-82C8C3B66CA5}">
  <ds:schemaRefs>
    <ds:schemaRef ds:uri="http://schemas.openxmlformats.org/package/2006/metadata/core-properties"/>
    <ds:schemaRef ds:uri="8df8f887-0648-4a62-951e-0b45549ce30f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193a623d-c9ba-43e0-beab-4d6ed6419c0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4F8C53F-1E28-4454-BD0D-1310ED55F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a623d-c9ba-43e0-beab-4d6ed6419c0c"/>
    <ds:schemaRef ds:uri="8df8f887-0648-4a62-951e-0b45549ce3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9E4116-AAFB-43CF-8393-8FBD8666B4B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48E6D47-7411-44DE-ADB6-75D8DBD7F3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Stundenberechnung KiBiz</vt:lpstr>
      <vt:lpstr>KmB Pauschalen</vt:lpstr>
      <vt:lpstr>Gesamtstunden</vt:lpstr>
      <vt:lpstr>'Stundenberechnung KiBiz'!Druckbereich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Erweiterter KiBiz-Rechner 2019-2020</dc:title>
  <dc:creator>42.20</dc:creator>
  <cp:lastModifiedBy>Zohar, Mirelle - 112 HA SB Referat Kita </cp:lastModifiedBy>
  <cp:lastPrinted>2020-03-17T12:50:44Z</cp:lastPrinted>
  <dcterms:created xsi:type="dcterms:W3CDTF">2008-07-15T08:26:23Z</dcterms:created>
  <dcterms:modified xsi:type="dcterms:W3CDTF">2020-05-04T10:15:52Z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0x0101005D9E2C2A126D1845A7545C1DC68E25BF</vt:lpwstr>
  </property>
  <property fmtid="{D5CDD505-2E9C-101B-9397-08002B2CF9AE}" pid="3" name="_dlc_DocIdItemGuid">
    <vt:lpwstr>51e6a7b2-c0d4-4a73-9884-bc6269551059</vt:lpwstr>
  </property>
  <property fmtid="{D5CDD505-2E9C-101B-9397-08002B2CF9AE}" pid="4" name="_dlc_DocId">
    <vt:lpwstr>CD6MWHAAUZ5T-157-65</vt:lpwstr>
  </property>
  <property fmtid="{D5CDD505-2E9C-101B-9397-08002B2CF9AE}" pid="5" name="_dlc_DocIdUrl">
    <vt:lpwstr>http://egv-portal/Information/EGV-Mitteilungen/_layouts/DocIdRedir.aspx?ID=CD6MWHAAUZ5T-157-65, CD6MWHAAUZ5T-157-65</vt:lpwstr>
  </property>
  <property fmtid="{D5CDD505-2E9C-101B-9397-08002B2CF9AE}" pid="6" name="Order">
    <vt:r8>1943600</vt:r8>
  </property>
</Properties>
</file>